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DavidBundy\AppData\Local\Microsoft\Windows\INetCache\Content.Outlook\KQWHV8J2\"/>
    </mc:Choice>
  </mc:AlternateContent>
  <xr:revisionPtr revIDLastSave="0" documentId="8_{D51DC18F-1F7E-46C6-A595-3B257A81AB89}" xr6:coauthVersionLast="47" xr6:coauthVersionMax="47" xr10:uidLastSave="{00000000-0000-0000-0000-000000000000}"/>
  <bookViews>
    <workbookView xWindow="-110" yWindow="-110" windowWidth="19420" windowHeight="10420" tabRatio="808" xr2:uid="{00000000-000D-0000-FFFF-FFFF00000000}"/>
  </bookViews>
  <sheets>
    <sheet name="Front Page" sheetId="13" r:id="rId1"/>
    <sheet name="NOTES" sheetId="14" r:id="rId2"/>
    <sheet name="Age" sheetId="9" r:id="rId3"/>
    <sheet name="Disability" sheetId="3" r:id="rId4"/>
    <sheet name="Ethnicity" sheetId="4" r:id="rId5"/>
    <sheet name="Gender" sheetId="10" r:id="rId6"/>
    <sheet name="Marital Status" sheetId="17" r:id="rId7"/>
    <sheet name="Religion" sheetId="16" r:id="rId8"/>
    <sheet name="Sexual Orientation"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15" l="1"/>
  <c r="K18" i="15" s="1"/>
  <c r="N17" i="15"/>
  <c r="C17" i="15" s="1"/>
  <c r="C6" i="15"/>
  <c r="C7" i="15"/>
  <c r="C8" i="15"/>
  <c r="C9" i="15"/>
  <c r="C10" i="15"/>
  <c r="C5" i="15"/>
  <c r="D6" i="16"/>
  <c r="D7" i="16"/>
  <c r="D8" i="16"/>
  <c r="D9" i="16"/>
  <c r="D10" i="16"/>
  <c r="D11" i="16"/>
  <c r="D12" i="16"/>
  <c r="D5" i="16"/>
  <c r="R22" i="16"/>
  <c r="Q22" i="16" s="1"/>
  <c r="R23" i="16"/>
  <c r="Q23" i="16" s="1"/>
  <c r="R24" i="16"/>
  <c r="Q24" i="16" s="1"/>
  <c r="R25" i="16"/>
  <c r="Q25" i="16" s="1"/>
  <c r="R23" i="17"/>
  <c r="Q23" i="17" s="1"/>
  <c r="R24" i="17"/>
  <c r="Q24" i="17" s="1"/>
  <c r="R25" i="17"/>
  <c r="Q25" i="17" s="1"/>
  <c r="R26" i="17"/>
  <c r="O26" i="17" s="1"/>
  <c r="F17" i="10"/>
  <c r="F18" i="10"/>
  <c r="F19" i="10"/>
  <c r="F16" i="10"/>
  <c r="F10" i="10"/>
  <c r="E10" i="10" s="1"/>
  <c r="F11" i="10"/>
  <c r="C11" i="10" s="1"/>
  <c r="F12" i="10"/>
  <c r="E12" i="10" s="1"/>
  <c r="F13" i="10"/>
  <c r="F9" i="10"/>
  <c r="C9" i="10" s="1"/>
  <c r="H18" i="4"/>
  <c r="G18" i="4" s="1"/>
  <c r="H19" i="4"/>
  <c r="G19" i="4" s="1"/>
  <c r="H20" i="4"/>
  <c r="H17" i="4"/>
  <c r="E17" i="4" s="1"/>
  <c r="H11" i="4"/>
  <c r="E11" i="4" s="1"/>
  <c r="H12" i="4"/>
  <c r="C12" i="4" s="1"/>
  <c r="H13" i="4"/>
  <c r="E13" i="4" s="1"/>
  <c r="H14" i="4"/>
  <c r="E14" i="4" s="1"/>
  <c r="H10" i="4"/>
  <c r="G10" i="4" s="1"/>
  <c r="H18" i="3"/>
  <c r="G18" i="3" s="1"/>
  <c r="H19" i="3"/>
  <c r="G19" i="3" s="1"/>
  <c r="H20" i="3"/>
  <c r="C20" i="3" s="1"/>
  <c r="H17" i="3"/>
  <c r="E17" i="3" s="1"/>
  <c r="H11" i="3"/>
  <c r="E11" i="3" s="1"/>
  <c r="H12" i="3"/>
  <c r="C12" i="3" s="1"/>
  <c r="H13" i="3"/>
  <c r="E13" i="3" s="1"/>
  <c r="H14" i="3"/>
  <c r="G14" i="3" s="1"/>
  <c r="H10" i="3"/>
  <c r="N14" i="9"/>
  <c r="M14" i="9" s="1"/>
  <c r="N15" i="9"/>
  <c r="G15" i="9" s="1"/>
  <c r="N16" i="9"/>
  <c r="E16" i="9" s="1"/>
  <c r="N17" i="9"/>
  <c r="M17" i="9" s="1"/>
  <c r="N22" i="15"/>
  <c r="E22" i="15" s="1"/>
  <c r="N23" i="15"/>
  <c r="K23" i="15" s="1"/>
  <c r="N24" i="15"/>
  <c r="M24" i="15" s="1"/>
  <c r="N21" i="15"/>
  <c r="E21" i="15" s="1"/>
  <c r="N15" i="15"/>
  <c r="C15" i="15" s="1"/>
  <c r="N16" i="15"/>
  <c r="I16" i="15" s="1"/>
  <c r="N14" i="15"/>
  <c r="M14" i="15" s="1"/>
  <c r="D6" i="17"/>
  <c r="D7" i="17"/>
  <c r="D8" i="17"/>
  <c r="D9" i="17"/>
  <c r="D10" i="17"/>
  <c r="D11" i="17"/>
  <c r="D12" i="17"/>
  <c r="D5" i="17"/>
  <c r="C6" i="10"/>
  <c r="C5" i="10"/>
  <c r="E13" i="10"/>
  <c r="G10" i="3"/>
  <c r="G20" i="4"/>
  <c r="C6" i="4"/>
  <c r="C7" i="4"/>
  <c r="C5" i="4"/>
  <c r="N23" i="9"/>
  <c r="M23" i="9" s="1"/>
  <c r="N21" i="9"/>
  <c r="I21" i="9" s="1"/>
  <c r="N22" i="9"/>
  <c r="M22" i="9" s="1"/>
  <c r="N20" i="9"/>
  <c r="M20" i="9" s="1"/>
  <c r="N13" i="9"/>
  <c r="M13" i="9" s="1"/>
  <c r="C6" i="3"/>
  <c r="C7" i="3"/>
  <c r="C5" i="3"/>
  <c r="D6" i="9"/>
  <c r="D7" i="9"/>
  <c r="D8" i="9"/>
  <c r="D9" i="9"/>
  <c r="D10" i="9"/>
  <c r="D5" i="9"/>
  <c r="G23" i="15" l="1"/>
  <c r="E23" i="15"/>
  <c r="K16" i="15"/>
  <c r="I15" i="15"/>
  <c r="M15" i="15"/>
  <c r="E15" i="15"/>
  <c r="G17" i="15"/>
  <c r="E16" i="15"/>
  <c r="G16" i="15"/>
  <c r="G15" i="15"/>
  <c r="K15" i="15"/>
  <c r="C12" i="10"/>
  <c r="C10" i="10"/>
  <c r="E11" i="10"/>
  <c r="C11" i="4"/>
  <c r="I15" i="9"/>
  <c r="I16" i="9"/>
  <c r="M16" i="9"/>
  <c r="C16" i="9"/>
  <c r="G16" i="9"/>
  <c r="K16" i="9"/>
  <c r="K15" i="9"/>
  <c r="M15" i="9"/>
  <c r="E12" i="4"/>
  <c r="G12" i="4"/>
  <c r="E12" i="3"/>
  <c r="G13" i="3"/>
  <c r="G12" i="3"/>
  <c r="G22" i="15"/>
  <c r="I22" i="15"/>
  <c r="K22" i="15"/>
  <c r="C22" i="15"/>
  <c r="M22" i="15"/>
  <c r="I17" i="15"/>
  <c r="K17" i="15"/>
  <c r="C16" i="15"/>
  <c r="M17" i="15"/>
  <c r="C14" i="4"/>
  <c r="C13" i="10"/>
  <c r="M16" i="15"/>
  <c r="C23" i="15"/>
  <c r="M23" i="15"/>
  <c r="I23" i="15"/>
  <c r="C21" i="15"/>
  <c r="G21" i="15"/>
  <c r="I21" i="15"/>
  <c r="K21" i="15"/>
  <c r="M21" i="15"/>
  <c r="C24" i="15"/>
  <c r="E24" i="15"/>
  <c r="G24" i="15"/>
  <c r="I24" i="15"/>
  <c r="K24" i="15"/>
  <c r="G18" i="15"/>
  <c r="E18" i="15"/>
  <c r="E17" i="15"/>
  <c r="C18" i="15"/>
  <c r="I18" i="15"/>
  <c r="M18" i="15"/>
  <c r="C14" i="15"/>
  <c r="E14" i="15"/>
  <c r="G14" i="15"/>
  <c r="I14" i="15"/>
  <c r="K14" i="15"/>
  <c r="C25" i="16"/>
  <c r="K25" i="16"/>
  <c r="C24" i="16"/>
  <c r="K24" i="16"/>
  <c r="G25" i="16"/>
  <c r="O25" i="16"/>
  <c r="G24" i="16"/>
  <c r="O24" i="16"/>
  <c r="E25" i="16"/>
  <c r="I25" i="16"/>
  <c r="M25" i="16"/>
  <c r="E24" i="16"/>
  <c r="I24" i="16"/>
  <c r="M24" i="16"/>
  <c r="C23" i="16"/>
  <c r="E23" i="16"/>
  <c r="G23" i="16"/>
  <c r="I23" i="16"/>
  <c r="K23" i="16"/>
  <c r="M23" i="16"/>
  <c r="O23" i="16"/>
  <c r="C22" i="16"/>
  <c r="E22" i="16"/>
  <c r="G22" i="16"/>
  <c r="I22" i="16"/>
  <c r="K22" i="16"/>
  <c r="M22" i="16"/>
  <c r="O22" i="16"/>
  <c r="K23" i="17"/>
  <c r="E23" i="17"/>
  <c r="M23" i="17"/>
  <c r="C23" i="17"/>
  <c r="G23" i="17"/>
  <c r="O23" i="17"/>
  <c r="I23" i="17"/>
  <c r="C26" i="17"/>
  <c r="I26" i="17"/>
  <c r="M26" i="17"/>
  <c r="Q26" i="17"/>
  <c r="C25" i="17"/>
  <c r="E25" i="17"/>
  <c r="G25" i="17"/>
  <c r="I25" i="17"/>
  <c r="K25" i="17"/>
  <c r="M25" i="17"/>
  <c r="O25" i="17"/>
  <c r="E26" i="17"/>
  <c r="G26" i="17"/>
  <c r="K26" i="17"/>
  <c r="C24" i="17"/>
  <c r="E24" i="17"/>
  <c r="G24" i="17"/>
  <c r="I24" i="17"/>
  <c r="K24" i="17"/>
  <c r="M24" i="17"/>
  <c r="O24" i="17"/>
  <c r="C10" i="4"/>
  <c r="G11" i="4"/>
  <c r="C13" i="4"/>
  <c r="G14" i="4"/>
  <c r="G13" i="4"/>
  <c r="E10" i="4"/>
  <c r="E9" i="10"/>
  <c r="C18" i="3"/>
  <c r="E18" i="3"/>
  <c r="C17" i="3"/>
  <c r="G17" i="3"/>
  <c r="G20" i="3"/>
  <c r="E20" i="3"/>
  <c r="E19" i="3"/>
  <c r="C19" i="3"/>
  <c r="C13" i="3"/>
  <c r="G11" i="3"/>
  <c r="C10" i="3"/>
  <c r="E10" i="3"/>
  <c r="C11" i="3"/>
  <c r="C14" i="3"/>
  <c r="E14" i="3"/>
  <c r="C21" i="9"/>
  <c r="K21" i="9"/>
  <c r="E21" i="9"/>
  <c r="M21" i="9"/>
  <c r="G21" i="9"/>
  <c r="C20" i="9"/>
  <c r="G17" i="4"/>
  <c r="C20" i="4"/>
  <c r="E20" i="4"/>
  <c r="C17" i="4"/>
  <c r="C19" i="4"/>
  <c r="E19" i="4"/>
  <c r="C18" i="4"/>
  <c r="E18" i="4"/>
  <c r="C14" i="9"/>
  <c r="E14" i="9"/>
  <c r="G14" i="9"/>
  <c r="I14" i="9"/>
  <c r="K14" i="9"/>
  <c r="C13" i="9"/>
  <c r="E13" i="9"/>
  <c r="G13" i="9"/>
  <c r="I13" i="9"/>
  <c r="K13" i="9"/>
  <c r="E20" i="9"/>
  <c r="G20" i="9"/>
  <c r="I20" i="9"/>
  <c r="K20" i="9"/>
  <c r="C17" i="9"/>
  <c r="E17" i="9"/>
  <c r="G17" i="9"/>
  <c r="I17" i="9"/>
  <c r="K17" i="9"/>
  <c r="C23" i="9"/>
  <c r="E23" i="9"/>
  <c r="G23" i="9"/>
  <c r="I23" i="9"/>
  <c r="K23" i="9"/>
  <c r="C15" i="9"/>
  <c r="E15" i="9"/>
  <c r="C22" i="9"/>
  <c r="E22" i="9"/>
  <c r="G22" i="9"/>
  <c r="I22" i="9"/>
  <c r="K22" i="9"/>
  <c r="E17" i="10"/>
  <c r="E18" i="10"/>
  <c r="E19" i="10"/>
  <c r="E16" i="10"/>
  <c r="C17" i="10"/>
  <c r="C18" i="10"/>
  <c r="C19" i="10"/>
  <c r="C16" i="10"/>
  <c r="I16" i="17"/>
  <c r="O18" i="17"/>
  <c r="R20" i="17"/>
  <c r="M20" i="17" s="1"/>
  <c r="G20" i="17"/>
  <c r="I17" i="17"/>
  <c r="E17" i="17"/>
  <c r="R19" i="17"/>
  <c r="I19" i="17" s="1"/>
  <c r="R18" i="17"/>
  <c r="G18" i="17" s="1"/>
  <c r="R17" i="17"/>
  <c r="C17" i="17" s="1"/>
  <c r="Q17" i="17"/>
  <c r="R16" i="17"/>
  <c r="K16" i="17" s="1"/>
  <c r="Q16" i="17"/>
  <c r="C16" i="17" l="1"/>
  <c r="M16" i="17"/>
  <c r="G17" i="17"/>
  <c r="K20" i="17"/>
  <c r="G16" i="17"/>
  <c r="K18" i="17"/>
  <c r="E18" i="17"/>
  <c r="E19" i="17"/>
  <c r="Q19" i="17"/>
  <c r="G19" i="17"/>
  <c r="Q20" i="17"/>
  <c r="E20" i="17"/>
  <c r="C18" i="17"/>
  <c r="E16" i="17"/>
  <c r="K19" i="17"/>
  <c r="K17" i="17"/>
  <c r="O20" i="17"/>
  <c r="M19" i="17"/>
  <c r="I18" i="17"/>
  <c r="Q18" i="17"/>
  <c r="M17" i="17"/>
  <c r="I20" i="17"/>
  <c r="O19" i="17"/>
  <c r="M18" i="17"/>
  <c r="O17" i="17"/>
  <c r="C20" i="17"/>
  <c r="C19" i="17"/>
  <c r="O16" i="17"/>
  <c r="R19" i="16"/>
  <c r="I19" i="16" s="1"/>
  <c r="R16" i="16"/>
  <c r="K16" i="16" s="1"/>
  <c r="R17" i="16"/>
  <c r="O17" i="16" s="1"/>
  <c r="R15" i="16"/>
  <c r="K15" i="16" s="1"/>
  <c r="R18" i="16"/>
  <c r="E18" i="16" s="1"/>
  <c r="O16" i="16" l="1"/>
  <c r="M19" i="16"/>
  <c r="E16" i="16"/>
  <c r="G17" i="16"/>
  <c r="C17" i="16"/>
  <c r="I15" i="16"/>
  <c r="C16" i="16"/>
  <c r="Q19" i="16"/>
  <c r="E15" i="16"/>
  <c r="Q15" i="16"/>
  <c r="E19" i="16"/>
  <c r="G18" i="16"/>
  <c r="K17" i="16"/>
  <c r="G15" i="16"/>
  <c r="O15" i="16"/>
  <c r="I17" i="16"/>
  <c r="M4" i="16"/>
  <c r="O18" i="16"/>
  <c r="Q17" i="16"/>
  <c r="M16" i="16"/>
  <c r="O19" i="16"/>
  <c r="M18" i="16"/>
  <c r="M17" i="16"/>
  <c r="G19" i="16"/>
  <c r="E17" i="16"/>
  <c r="I16" i="16"/>
  <c r="C19" i="16"/>
  <c r="K18" i="16"/>
  <c r="C15" i="16"/>
  <c r="C18" i="16"/>
  <c r="G16" i="16"/>
  <c r="K19" i="16"/>
  <c r="I18" i="16"/>
  <c r="M15" i="16"/>
  <c r="Q18" i="16"/>
  <c r="Q16" i="16"/>
</calcChain>
</file>

<file path=xl/sharedStrings.xml><?xml version="1.0" encoding="utf-8"?>
<sst xmlns="http://schemas.openxmlformats.org/spreadsheetml/2006/main" count="308" uniqueCount="66">
  <si>
    <t>Kirklees Council</t>
  </si>
  <si>
    <t>Male</t>
  </si>
  <si>
    <t>Female</t>
  </si>
  <si>
    <t>White</t>
  </si>
  <si>
    <t>BME</t>
  </si>
  <si>
    <t>Not Disabled</t>
  </si>
  <si>
    <t>Disabled</t>
  </si>
  <si>
    <t>16-24</t>
  </si>
  <si>
    <t>25-34</t>
  </si>
  <si>
    <t>35-44</t>
  </si>
  <si>
    <t>45-54</t>
  </si>
  <si>
    <t>55-64</t>
  </si>
  <si>
    <t>65+</t>
  </si>
  <si>
    <t>Children &amp; Families</t>
  </si>
  <si>
    <t>Economy &amp; Infrastructure</t>
  </si>
  <si>
    <t>Disability</t>
  </si>
  <si>
    <t>Directorate</t>
  </si>
  <si>
    <t>% of Directorate</t>
  </si>
  <si>
    <t>Unknown</t>
  </si>
  <si>
    <t>Headcount</t>
  </si>
  <si>
    <t>%</t>
  </si>
  <si>
    <t>Grade</t>
  </si>
  <si>
    <t>% of Grade</t>
  </si>
  <si>
    <t>8 and below</t>
  </si>
  <si>
    <t>9-12</t>
  </si>
  <si>
    <t>13-16</t>
  </si>
  <si>
    <t>17+</t>
  </si>
  <si>
    <t>Ethnicity</t>
  </si>
  <si>
    <t>Age</t>
  </si>
  <si>
    <t>Gender</t>
  </si>
  <si>
    <t>Workforce Equality Data</t>
  </si>
  <si>
    <t>Notes on Data:</t>
  </si>
  <si>
    <t>Numbers relate to Numbers of occupied positions.</t>
  </si>
  <si>
    <t>Data does not include Casuals or Temp Direct.</t>
  </si>
  <si>
    <t>Data does not include schools.</t>
  </si>
  <si>
    <t>Grades incorporate salaries which fall within them which may be outside of the Council's grading structure. For example, groups of staff who have TUPE'd into the Council or who are paid on Soulbury.</t>
  </si>
  <si>
    <t>Sexual Orientation</t>
  </si>
  <si>
    <t>Heterosexual/ Straight</t>
  </si>
  <si>
    <t>Bisexual</t>
  </si>
  <si>
    <t>Other</t>
  </si>
  <si>
    <t>Heterosexual/Straight</t>
  </si>
  <si>
    <t>Religion</t>
  </si>
  <si>
    <t>Buddist</t>
  </si>
  <si>
    <t>Christian</t>
  </si>
  <si>
    <t>Jewish</t>
  </si>
  <si>
    <t>Muslim</t>
  </si>
  <si>
    <t>Sikh</t>
  </si>
  <si>
    <t>None</t>
  </si>
  <si>
    <t>Buddhist</t>
  </si>
  <si>
    <t>Any Other</t>
  </si>
  <si>
    <t>Gay Woman/ Lesbian</t>
  </si>
  <si>
    <t>Gay Woman/Lesbian</t>
  </si>
  <si>
    <t>Gay Man</t>
  </si>
  <si>
    <t>Marital Status</t>
  </si>
  <si>
    <t>Civil Partnership</t>
  </si>
  <si>
    <t>Cohabiting</t>
  </si>
  <si>
    <t>Divorced</t>
  </si>
  <si>
    <t>Married</t>
  </si>
  <si>
    <t>Separated</t>
  </si>
  <si>
    <t>Single</t>
  </si>
  <si>
    <t>Widow</t>
  </si>
  <si>
    <t>As an employer, we use the social model on disability, which allows employees to self-declare whether they have a disability.</t>
  </si>
  <si>
    <t>Data as at 30 August 2021</t>
  </si>
  <si>
    <t>Adults Housing &amp; Health</t>
  </si>
  <si>
    <t>Corporate Strategy Commiss&amp;PubHealth</t>
  </si>
  <si>
    <t>Growth &amp; Regeneration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</si>
</sst>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b/>
      <sz val="20"/>
      <color rgb="FF000000"/>
      <name val="Calibri"/>
      <family val="2"/>
      <scheme val="minor"/>
    </font>
    <font>
      <sz val="11"/>
      <color rgb="FF000000"/>
      <name val="Calibri"/>
      <family val="2"/>
      <scheme val="minor"/>
    </font>
    <font>
      <b/>
      <sz val="20"/>
      <color theme="1"/>
      <name val="Calibri"/>
      <family val="2"/>
      <scheme val="minor"/>
    </font>
    <font>
      <b/>
      <sz val="10"/>
      <color theme="1"/>
      <name val="Calibri"/>
      <family val="2"/>
      <scheme val="minor"/>
    </font>
    <font>
      <b/>
      <sz val="48"/>
      <color theme="1"/>
      <name val="Calibri"/>
      <family val="2"/>
      <scheme val="minor"/>
    </font>
    <font>
      <b/>
      <sz val="28"/>
      <color theme="1"/>
      <name val="Calibri"/>
      <family val="2"/>
      <scheme val="minor"/>
    </font>
    <font>
      <b/>
      <sz val="18"/>
      <color theme="1"/>
      <name val="Calibri"/>
      <family val="2"/>
      <scheme val="minor"/>
    </font>
    <font>
      <sz val="11"/>
      <name val="Calibri"/>
      <family val="2"/>
      <scheme val="minor"/>
    </font>
    <font>
      <b/>
      <sz val="12"/>
      <color rgb="FF000000"/>
      <name val="Arial"/>
      <family val="2"/>
    </font>
    <font>
      <sz val="12"/>
      <color rgb="FF000000"/>
      <name val="Arial"/>
      <family val="2"/>
    </font>
    <font>
      <b/>
      <sz val="12"/>
      <name val="Arial"/>
      <family val="2"/>
    </font>
    <font>
      <b/>
      <sz val="12"/>
      <color theme="1"/>
      <name val="Arial"/>
      <family val="2"/>
    </font>
    <font>
      <sz val="12"/>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EDED"/>
        <bgColor rgb="FF000000"/>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9" fontId="23"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3" fillId="0" borderId="0"/>
    <xf numFmtId="9" fontId="23" fillId="0" borderId="0" applyFont="0" applyFill="0" applyBorder="0" applyAlignment="0" applyProtection="0"/>
    <xf numFmtId="0" fontId="3" fillId="0" borderId="0"/>
  </cellStyleXfs>
  <cellXfs count="97">
    <xf numFmtId="0" fontId="0" fillId="0" borderId="0" xfId="0"/>
    <xf numFmtId="0" fontId="0" fillId="0" borderId="0" xfId="0" applyAlignment="1">
      <alignment horizontal="left"/>
    </xf>
    <xf numFmtId="0" fontId="22" fillId="0" borderId="0" xfId="0" applyFont="1" applyAlignment="1">
      <alignment horizontal="center"/>
    </xf>
    <xf numFmtId="0" fontId="0" fillId="0" borderId="0" xfId="0" applyAlignment="1">
      <alignment horizontal="center"/>
    </xf>
    <xf numFmtId="0" fontId="0" fillId="0" borderId="0" xfId="0" applyAlignment="1">
      <alignment textRotation="90"/>
    </xf>
    <xf numFmtId="0" fontId="0" fillId="0" borderId="0" xfId="0" applyFill="1" applyBorder="1" applyAlignment="1">
      <alignment horizontal="center"/>
    </xf>
    <xf numFmtId="0" fontId="25" fillId="0" borderId="0" xfId="0" applyFont="1" applyFill="1" applyBorder="1" applyAlignment="1">
      <alignment horizontal="center" vertical="center" wrapText="1"/>
    </xf>
    <xf numFmtId="0" fontId="23" fillId="0" borderId="0" xfId="43" applyAlignment="1">
      <alignment horizontal="center"/>
    </xf>
    <xf numFmtId="0" fontId="23" fillId="0" borderId="0" xfId="43"/>
    <xf numFmtId="0" fontId="0" fillId="0" borderId="0" xfId="0" applyAlignment="1"/>
    <xf numFmtId="0" fontId="2" fillId="0" borderId="0" xfId="0" applyFont="1" applyAlignment="1"/>
    <xf numFmtId="0" fontId="1" fillId="0" borderId="0" xfId="0" applyFont="1" applyAlignment="1"/>
    <xf numFmtId="0" fontId="29" fillId="0" borderId="0" xfId="0" applyFont="1"/>
    <xf numFmtId="0" fontId="22" fillId="0" borderId="0" xfId="0" applyFont="1" applyFill="1" applyBorder="1" applyAlignment="1">
      <alignment horizontal="center"/>
    </xf>
    <xf numFmtId="0" fontId="0" fillId="0" borderId="0" xfId="0" applyFill="1"/>
    <xf numFmtId="0" fontId="21" fillId="0" borderId="0" xfId="0" applyFont="1" applyAlignment="1"/>
    <xf numFmtId="0" fontId="21" fillId="0" borderId="0" xfId="0" applyFont="1"/>
    <xf numFmtId="0" fontId="31" fillId="0" borderId="0" xfId="0" applyFont="1"/>
    <xf numFmtId="0" fontId="31" fillId="0" borderId="0" xfId="0" applyFont="1" applyFill="1"/>
    <xf numFmtId="0" fontId="31" fillId="0" borderId="0" xfId="0" applyFont="1" applyAlignment="1">
      <alignment horizontal="center"/>
    </xf>
    <xf numFmtId="0" fontId="31" fillId="0" borderId="0" xfId="0" applyFont="1" applyFill="1" applyAlignment="1">
      <alignment horizontal="center"/>
    </xf>
    <xf numFmtId="0" fontId="31" fillId="0" borderId="0" xfId="43" applyFont="1"/>
    <xf numFmtId="0" fontId="34" fillId="0" borderId="16" xfId="45" applyFont="1" applyBorder="1" applyAlignment="1">
      <alignment horizontal="left"/>
    </xf>
    <xf numFmtId="0" fontId="31" fillId="0" borderId="0" xfId="43" applyFont="1" applyAlignment="1">
      <alignment horizontal="center"/>
    </xf>
    <xf numFmtId="0" fontId="30" fillId="0" borderId="0" xfId="43" applyFont="1" applyAlignment="1"/>
    <xf numFmtId="0" fontId="34" fillId="0" borderId="16" xfId="43" applyFont="1" applyFill="1" applyBorder="1" applyAlignment="1">
      <alignment horizontal="center"/>
    </xf>
    <xf numFmtId="164" fontId="34" fillId="0" borderId="16" xfId="44" applyNumberFormat="1" applyFont="1" applyFill="1" applyBorder="1" applyAlignment="1">
      <alignment horizontal="center"/>
    </xf>
    <xf numFmtId="0" fontId="31" fillId="0" borderId="0" xfId="43" applyFont="1" applyAlignment="1"/>
    <xf numFmtId="0" fontId="31" fillId="0" borderId="0" xfId="43" applyFont="1" applyFill="1" applyAlignment="1">
      <alignment horizontal="center"/>
    </xf>
    <xf numFmtId="0" fontId="34" fillId="0" borderId="16" xfId="0" applyFont="1" applyFill="1" applyBorder="1" applyAlignment="1">
      <alignment horizontal="center"/>
    </xf>
    <xf numFmtId="164" fontId="34" fillId="0" borderId="16" xfId="1" applyNumberFormat="1" applyFont="1" applyFill="1" applyBorder="1" applyAlignment="1">
      <alignment horizontal="center"/>
    </xf>
    <xf numFmtId="0" fontId="34" fillId="0" borderId="16" xfId="0" applyNumberFormat="1" applyFont="1" applyFill="1" applyBorder="1" applyAlignment="1">
      <alignment horizontal="center"/>
    </xf>
    <xf numFmtId="164" fontId="31" fillId="35" borderId="16" xfId="1" applyNumberFormat="1" applyFont="1" applyFill="1" applyBorder="1" applyAlignment="1">
      <alignment horizontal="center"/>
    </xf>
    <xf numFmtId="164" fontId="31" fillId="0" borderId="16" xfId="1" applyNumberFormat="1" applyFont="1" applyBorder="1" applyAlignment="1">
      <alignment horizontal="center"/>
    </xf>
    <xf numFmtId="0" fontId="33" fillId="36" borderId="16" xfId="0" applyFont="1" applyFill="1" applyBorder="1" applyAlignment="1">
      <alignment horizontal="center"/>
    </xf>
    <xf numFmtId="0" fontId="32" fillId="37" borderId="16" xfId="0" applyFont="1" applyFill="1" applyBorder="1" applyAlignment="1">
      <alignment horizontal="center" vertical="center"/>
    </xf>
    <xf numFmtId="0" fontId="30" fillId="37" borderId="16" xfId="0" applyFont="1" applyFill="1" applyBorder="1" applyAlignment="1">
      <alignment horizontal="center"/>
    </xf>
    <xf numFmtId="0" fontId="30" fillId="37" borderId="16" xfId="0" applyFont="1" applyFill="1" applyBorder="1" applyAlignment="1">
      <alignment horizontal="center" vertical="center"/>
    </xf>
    <xf numFmtId="0" fontId="33" fillId="36" borderId="16" xfId="0" applyFont="1" applyFill="1" applyBorder="1" applyAlignment="1">
      <alignment horizontal="center" vertical="center"/>
    </xf>
    <xf numFmtId="0" fontId="33" fillId="36" borderId="16" xfId="43" applyFont="1" applyFill="1" applyBorder="1" applyAlignment="1">
      <alignment horizontal="left"/>
    </xf>
    <xf numFmtId="0" fontId="33" fillId="36" borderId="16" xfId="43" applyFont="1" applyFill="1" applyBorder="1" applyAlignment="1">
      <alignment horizontal="center" vertical="center"/>
    </xf>
    <xf numFmtId="0" fontId="33" fillId="36" borderId="16" xfId="43"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1" fillId="0" borderId="16" xfId="0" applyFont="1" applyFill="1" applyBorder="1" applyAlignment="1">
      <alignment horizontal="center"/>
    </xf>
    <xf numFmtId="0" fontId="33" fillId="36" borderId="16" xfId="0" applyFont="1" applyFill="1" applyBorder="1" applyAlignment="1">
      <alignment horizontal="center"/>
    </xf>
    <xf numFmtId="0" fontId="0" fillId="0" borderId="0" xfId="0" applyAlignment="1">
      <alignment horizontal="left"/>
    </xf>
    <xf numFmtId="164" fontId="31" fillId="0" borderId="16" xfId="1" applyNumberFormat="1" applyFont="1" applyFill="1" applyBorder="1" applyAlignment="1">
      <alignment horizontal="center"/>
    </xf>
    <xf numFmtId="0" fontId="31" fillId="0" borderId="16" xfId="43" applyFont="1" applyFill="1" applyBorder="1" applyAlignment="1">
      <alignment horizontal="center"/>
    </xf>
    <xf numFmtId="164" fontId="31" fillId="0" borderId="16" xfId="44" applyNumberFormat="1" applyFont="1" applyFill="1" applyBorder="1" applyAlignment="1">
      <alignment horizontal="center"/>
    </xf>
    <xf numFmtId="0" fontId="32" fillId="37" borderId="16" xfId="0" applyFont="1" applyFill="1" applyBorder="1" applyAlignment="1">
      <alignment horizontal="left" vertical="center"/>
    </xf>
    <xf numFmtId="0" fontId="31" fillId="0" borderId="16" xfId="0" applyFont="1" applyFill="1" applyBorder="1" applyAlignment="1">
      <alignment horizontal="left"/>
    </xf>
    <xf numFmtId="0" fontId="0" fillId="0" borderId="0" xfId="0" applyNumberFormat="1"/>
    <xf numFmtId="0" fontId="33" fillId="36" borderId="16" xfId="43" applyFont="1" applyFill="1" applyBorder="1" applyAlignment="1">
      <alignment horizontal="left" vertical="center"/>
    </xf>
    <xf numFmtId="0" fontId="31" fillId="0" borderId="16" xfId="43" applyFont="1" applyFill="1" applyBorder="1" applyAlignment="1">
      <alignment horizontal="left"/>
    </xf>
    <xf numFmtId="0" fontId="23" fillId="0" borderId="0" xfId="43" applyAlignment="1">
      <alignment horizontal="left"/>
    </xf>
    <xf numFmtId="0" fontId="31" fillId="0" borderId="0" xfId="43" applyFont="1" applyAlignment="1">
      <alignment horizontal="left"/>
    </xf>
    <xf numFmtId="0" fontId="31" fillId="0" borderId="16" xfId="43" applyFont="1" applyFill="1" applyBorder="1" applyAlignment="1">
      <alignment horizontal="left" shrinkToFit="1"/>
    </xf>
    <xf numFmtId="0" fontId="33" fillId="0" borderId="0" xfId="43" applyFont="1" applyFill="1" applyBorder="1" applyAlignment="1">
      <alignment horizontal="center" vertical="center" wrapText="1"/>
    </xf>
    <xf numFmtId="0" fontId="31" fillId="0" borderId="0" xfId="43" applyFont="1" applyFill="1" applyAlignment="1">
      <alignment horizontal="left"/>
    </xf>
    <xf numFmtId="0" fontId="33" fillId="36" borderId="16" xfId="43" applyFont="1" applyFill="1" applyBorder="1" applyAlignment="1"/>
    <xf numFmtId="164" fontId="31" fillId="0" borderId="0" xfId="44" applyNumberFormat="1" applyFont="1" applyFill="1" applyBorder="1" applyAlignment="1"/>
    <xf numFmtId="0" fontId="33" fillId="0" borderId="0" xfId="43" applyFont="1" applyFill="1" applyBorder="1" applyAlignment="1"/>
    <xf numFmtId="0" fontId="22" fillId="0" borderId="0" xfId="0" applyFont="1" applyFill="1" applyBorder="1" applyAlignment="1">
      <alignment horizontal="left"/>
    </xf>
    <xf numFmtId="0" fontId="30" fillId="37" borderId="16" xfId="0" applyFont="1" applyFill="1" applyBorder="1" applyAlignment="1">
      <alignment horizontal="left"/>
    </xf>
    <xf numFmtId="0" fontId="31" fillId="0" borderId="16" xfId="0" applyFont="1" applyBorder="1" applyAlignment="1">
      <alignment horizontal="left"/>
    </xf>
    <xf numFmtId="0" fontId="22" fillId="0" borderId="0" xfId="0" applyFont="1" applyAlignment="1">
      <alignment horizontal="left"/>
    </xf>
    <xf numFmtId="0" fontId="31" fillId="0" borderId="0" xfId="0" applyFont="1" applyAlignment="1">
      <alignment horizontal="left"/>
    </xf>
    <xf numFmtId="0" fontId="30" fillId="37" borderId="16" xfId="0" applyFont="1" applyFill="1" applyBorder="1" applyAlignment="1">
      <alignment horizontal="left" vertical="center"/>
    </xf>
    <xf numFmtId="0" fontId="33" fillId="36" borderId="16" xfId="0" applyFont="1" applyFill="1" applyBorder="1" applyAlignment="1">
      <alignment horizontal="left"/>
    </xf>
    <xf numFmtId="0" fontId="34" fillId="35" borderId="16" xfId="0" applyFont="1" applyFill="1" applyBorder="1" applyAlignment="1">
      <alignment horizontal="left"/>
    </xf>
    <xf numFmtId="0" fontId="33" fillId="36" borderId="16" xfId="0" applyFont="1" applyFill="1" applyBorder="1" applyAlignment="1">
      <alignment horizontal="left" vertical="center"/>
    </xf>
    <xf numFmtId="0" fontId="31" fillId="35" borderId="16" xfId="0" applyFont="1" applyFill="1" applyBorder="1" applyAlignment="1">
      <alignment horizontal="left"/>
    </xf>
    <xf numFmtId="0" fontId="33" fillId="36" borderId="16" xfId="43" applyFont="1" applyFill="1" applyBorder="1" applyAlignment="1">
      <alignment horizontal="left" vertical="center" wrapText="1"/>
    </xf>
    <xf numFmtId="0" fontId="0" fillId="35" borderId="0" xfId="0" applyFill="1"/>
    <xf numFmtId="0" fontId="0" fillId="35" borderId="0" xfId="0" applyFill="1" applyBorder="1"/>
    <xf numFmtId="0" fontId="31" fillId="0" borderId="0" xfId="43" applyFont="1" applyFill="1" applyAlignment="1"/>
    <xf numFmtId="0" fontId="0" fillId="0" borderId="0" xfId="0" applyFill="1" applyAlignment="1"/>
    <xf numFmtId="49" fontId="31" fillId="0" borderId="16" xfId="0" applyNumberFormat="1" applyFont="1" applyFill="1" applyBorder="1" applyAlignment="1">
      <alignment horizontal="left"/>
    </xf>
    <xf numFmtId="0" fontId="26" fillId="35" borderId="0" xfId="0" applyFont="1" applyFill="1" applyBorder="1" applyAlignment="1">
      <alignment horizontal="center"/>
    </xf>
    <xf numFmtId="0" fontId="27" fillId="35" borderId="0" xfId="0" applyFont="1" applyFill="1" applyBorder="1" applyAlignment="1">
      <alignment horizontal="center"/>
    </xf>
    <xf numFmtId="0" fontId="28" fillId="35" borderId="0" xfId="0" applyFont="1" applyFill="1" applyBorder="1" applyAlignment="1">
      <alignment horizontal="center"/>
    </xf>
    <xf numFmtId="0" fontId="28" fillId="0" borderId="0" xfId="0" applyFont="1" applyAlignment="1">
      <alignment horizontal="left"/>
    </xf>
    <xf numFmtId="0" fontId="0" fillId="0" borderId="0" xfId="0" applyAlignment="1">
      <alignment horizontal="left"/>
    </xf>
    <xf numFmtId="0" fontId="22" fillId="33" borderId="10" xfId="0" applyFont="1" applyFill="1" applyBorder="1" applyAlignment="1">
      <alignment horizontal="center"/>
    </xf>
    <xf numFmtId="0" fontId="22" fillId="33" borderId="11" xfId="0" applyFont="1" applyFill="1" applyBorder="1" applyAlignment="1">
      <alignment horizontal="center"/>
    </xf>
    <xf numFmtId="0" fontId="22" fillId="33" borderId="12" xfId="0" applyFont="1" applyFill="1" applyBorder="1" applyAlignment="1">
      <alignment horizontal="center"/>
    </xf>
    <xf numFmtId="0" fontId="33" fillId="36" borderId="16" xfId="0" applyFont="1" applyFill="1" applyBorder="1" applyAlignment="1">
      <alignment horizontal="center"/>
    </xf>
    <xf numFmtId="0" fontId="31" fillId="0" borderId="14" xfId="0" applyFont="1" applyFill="1" applyBorder="1" applyAlignment="1">
      <alignment horizontal="center"/>
    </xf>
    <xf numFmtId="0" fontId="31" fillId="0" borderId="15" xfId="0" applyFont="1" applyFill="1" applyBorder="1" applyAlignment="1">
      <alignment horizontal="center"/>
    </xf>
    <xf numFmtId="164" fontId="31" fillId="0" borderId="16" xfId="1" applyNumberFormat="1" applyFont="1" applyFill="1" applyBorder="1" applyAlignment="1">
      <alignment horizontal="center"/>
    </xf>
    <xf numFmtId="0" fontId="24" fillId="34" borderId="10" xfId="0" applyFont="1" applyFill="1" applyBorder="1" applyAlignment="1">
      <alignment horizontal="center"/>
    </xf>
    <xf numFmtId="0" fontId="24" fillId="34" borderId="11" xfId="0" applyFont="1" applyFill="1" applyBorder="1" applyAlignment="1">
      <alignment horizontal="center"/>
    </xf>
    <xf numFmtId="0" fontId="24" fillId="34" borderId="13" xfId="0" applyFont="1" applyFill="1" applyBorder="1" applyAlignment="1">
      <alignment horizontal="center"/>
    </xf>
    <xf numFmtId="0" fontId="31" fillId="0" borderId="16" xfId="43" applyFont="1" applyFill="1" applyBorder="1" applyAlignment="1">
      <alignment horizontal="center"/>
    </xf>
    <xf numFmtId="164" fontId="31" fillId="0" borderId="16" xfId="44" applyNumberFormat="1" applyFont="1" applyFill="1" applyBorder="1" applyAlignment="1">
      <alignment horizontal="center"/>
    </xf>
    <xf numFmtId="0" fontId="33" fillId="36" borderId="14" xfId="43" applyFont="1" applyFill="1" applyBorder="1" applyAlignment="1">
      <alignment horizontal="center"/>
    </xf>
    <xf numFmtId="0" fontId="33" fillId="36" borderId="15" xfId="43" applyFont="1" applyFill="1" applyBorder="1" applyAlignment="1">
      <alignment horizont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5000000}"/>
    <cellStyle name="Normal 3" xfId="45" xr:uid="{00000000-0005-0000-0000-000026000000}"/>
    <cellStyle name="Note" xfId="16" builtinId="10" customBuiltin="1"/>
    <cellStyle name="Output" xfId="11" builtinId="21" customBuiltin="1"/>
    <cellStyle name="Percent" xfId="1" builtinId="5" customBuiltin="1"/>
    <cellStyle name="Percent 2" xfId="44" xr:uid="{00000000-0005-0000-0000-00002A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9526</xdr:colOff>
      <xdr:row>22</xdr:row>
      <xdr:rowOff>161925</xdr:rowOff>
    </xdr:from>
    <xdr:to>
      <xdr:col>13</xdr:col>
      <xdr:colOff>142350</xdr:colOff>
      <xdr:row>26</xdr:row>
      <xdr:rowOff>110828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5126" y="5314950"/>
          <a:ext cx="1352024" cy="710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19"/>
  <sheetViews>
    <sheetView tabSelected="1" workbookViewId="0"/>
  </sheetViews>
  <sheetFormatPr defaultColWidth="9.1796875" defaultRowHeight="14.5" x14ac:dyDescent="0.35"/>
  <cols>
    <col min="1" max="16384" width="9.1796875" style="73"/>
  </cols>
  <sheetData>
    <row r="6" spans="1:14" ht="61.5" x14ac:dyDescent="1.35">
      <c r="A6" s="78" t="s">
        <v>0</v>
      </c>
      <c r="B6" s="78"/>
      <c r="C6" s="78"/>
      <c r="D6" s="78"/>
      <c r="E6" s="78"/>
      <c r="F6" s="78"/>
      <c r="G6" s="78"/>
      <c r="H6" s="78"/>
      <c r="I6" s="78"/>
      <c r="J6" s="78"/>
      <c r="K6" s="78"/>
      <c r="L6" s="78"/>
      <c r="M6" s="78"/>
      <c r="N6" s="78"/>
    </row>
    <row r="14" spans="1:14" ht="36" x14ac:dyDescent="0.8">
      <c r="A14" s="79" t="s">
        <v>30</v>
      </c>
      <c r="B14" s="79"/>
      <c r="C14" s="79"/>
      <c r="D14" s="79"/>
      <c r="E14" s="79"/>
      <c r="F14" s="79"/>
      <c r="G14" s="79"/>
      <c r="H14" s="79"/>
      <c r="I14" s="79"/>
      <c r="J14" s="79"/>
      <c r="K14" s="79"/>
      <c r="L14" s="79"/>
      <c r="M14" s="79"/>
      <c r="N14" s="79"/>
    </row>
    <row r="15" spans="1:14" x14ac:dyDescent="0.35">
      <c r="A15" s="74"/>
      <c r="B15" s="74"/>
      <c r="C15" s="74"/>
      <c r="D15" s="74"/>
      <c r="E15" s="74"/>
      <c r="F15" s="74"/>
      <c r="G15" s="74"/>
      <c r="H15" s="74"/>
      <c r="I15" s="74"/>
      <c r="J15" s="74"/>
      <c r="K15" s="74"/>
      <c r="L15" s="74"/>
      <c r="M15" s="74"/>
      <c r="N15" s="74"/>
    </row>
    <row r="16" spans="1:14" x14ac:dyDescent="0.35">
      <c r="A16" s="74"/>
      <c r="B16" s="74"/>
      <c r="C16" s="74"/>
      <c r="D16" s="74"/>
      <c r="E16" s="74"/>
      <c r="F16" s="74"/>
      <c r="G16" s="74"/>
      <c r="H16" s="74"/>
      <c r="I16" s="74"/>
      <c r="J16" s="74"/>
      <c r="K16" s="74"/>
      <c r="L16" s="74"/>
      <c r="M16" s="74"/>
      <c r="N16" s="74"/>
    </row>
    <row r="17" spans="1:14" x14ac:dyDescent="0.35">
      <c r="A17" s="74"/>
      <c r="B17" s="74"/>
      <c r="C17" s="74"/>
      <c r="D17" s="74"/>
      <c r="E17" s="74"/>
      <c r="F17" s="74"/>
      <c r="G17" s="74"/>
      <c r="H17" s="74"/>
      <c r="I17" s="74"/>
      <c r="J17" s="74"/>
      <c r="K17" s="74"/>
      <c r="L17" s="74"/>
      <c r="M17" s="74"/>
      <c r="N17" s="74"/>
    </row>
    <row r="18" spans="1:14" x14ac:dyDescent="0.35">
      <c r="A18" s="74"/>
      <c r="B18" s="74"/>
      <c r="C18" s="74"/>
      <c r="D18" s="74"/>
      <c r="E18" s="74"/>
      <c r="F18" s="74"/>
      <c r="G18" s="74"/>
      <c r="H18" s="74"/>
      <c r="I18" s="74"/>
      <c r="J18" s="74"/>
      <c r="K18" s="74"/>
      <c r="L18" s="74"/>
      <c r="M18" s="74"/>
      <c r="N18" s="74"/>
    </row>
    <row r="19" spans="1:14" ht="23.5" x14ac:dyDescent="0.55000000000000004">
      <c r="A19" s="80" t="s">
        <v>62</v>
      </c>
      <c r="B19" s="80"/>
      <c r="C19" s="80"/>
      <c r="D19" s="80"/>
      <c r="E19" s="80"/>
      <c r="F19" s="80"/>
      <c r="G19" s="80"/>
      <c r="H19" s="80"/>
      <c r="I19" s="80"/>
      <c r="J19" s="80"/>
      <c r="K19" s="80"/>
      <c r="L19" s="80"/>
      <c r="M19" s="80"/>
      <c r="N19" s="80"/>
    </row>
  </sheetData>
  <mergeCells count="3">
    <mergeCell ref="A6:N6"/>
    <mergeCell ref="A14:N14"/>
    <mergeCell ref="A19:N19"/>
  </mergeCells>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S14"/>
  <sheetViews>
    <sheetView zoomScale="80" zoomScaleNormal="80" workbookViewId="0"/>
  </sheetViews>
  <sheetFormatPr defaultRowHeight="14.5" x14ac:dyDescent="0.35"/>
  <sheetData>
    <row r="7" spans="1:19" ht="23.5" x14ac:dyDescent="0.55000000000000004">
      <c r="A7" s="81" t="s">
        <v>31</v>
      </c>
      <c r="B7" s="81"/>
      <c r="C7" s="81"/>
      <c r="D7" s="81"/>
      <c r="E7" s="81"/>
      <c r="F7" s="81"/>
      <c r="G7" s="81"/>
      <c r="H7" s="81"/>
      <c r="I7" s="81"/>
      <c r="J7" s="81"/>
      <c r="K7" s="81"/>
      <c r="L7" s="81"/>
      <c r="M7" s="81"/>
      <c r="N7" s="81"/>
    </row>
    <row r="8" spans="1:19" x14ac:dyDescent="0.35">
      <c r="A8" s="82" t="s">
        <v>32</v>
      </c>
      <c r="B8" s="82"/>
      <c r="C8" s="82"/>
      <c r="D8" s="82"/>
      <c r="E8" s="82"/>
      <c r="F8" s="82"/>
      <c r="G8" s="82"/>
      <c r="H8" s="82"/>
      <c r="I8" s="82"/>
      <c r="J8" s="82"/>
      <c r="K8" s="82"/>
      <c r="L8" s="82"/>
      <c r="M8" s="82"/>
      <c r="N8" s="82"/>
    </row>
    <row r="9" spans="1:19" x14ac:dyDescent="0.35">
      <c r="A9" s="82" t="s">
        <v>33</v>
      </c>
      <c r="B9" s="82"/>
      <c r="C9" s="82"/>
      <c r="D9" s="82"/>
      <c r="E9" s="82"/>
      <c r="F9" s="82"/>
      <c r="G9" s="82"/>
      <c r="H9" s="82"/>
      <c r="I9" s="82"/>
      <c r="J9" s="82"/>
      <c r="K9" s="82"/>
      <c r="L9" s="82"/>
      <c r="M9" s="82"/>
      <c r="N9" s="82"/>
    </row>
    <row r="10" spans="1:19" x14ac:dyDescent="0.35">
      <c r="A10" s="82" t="s">
        <v>34</v>
      </c>
      <c r="B10" s="82"/>
      <c r="C10" s="82"/>
      <c r="D10" s="82"/>
      <c r="E10" s="82"/>
      <c r="F10" s="82"/>
      <c r="G10" s="82"/>
      <c r="H10" s="82"/>
      <c r="I10" s="82"/>
      <c r="J10" s="82"/>
      <c r="K10" s="82"/>
      <c r="L10" s="82"/>
      <c r="M10" s="82"/>
      <c r="N10" s="82"/>
    </row>
    <row r="11" spans="1:19" x14ac:dyDescent="0.35">
      <c r="A11" t="s">
        <v>35</v>
      </c>
      <c r="B11" s="1"/>
      <c r="C11" s="1"/>
      <c r="D11" s="1"/>
      <c r="E11" s="1"/>
      <c r="F11" s="1"/>
      <c r="G11" s="1"/>
      <c r="H11" s="1"/>
      <c r="I11" s="1"/>
      <c r="J11" s="1"/>
      <c r="K11" s="1"/>
      <c r="L11" s="1"/>
      <c r="M11" s="1"/>
      <c r="N11" s="1"/>
    </row>
    <row r="12" spans="1:19" x14ac:dyDescent="0.35">
      <c r="A12" s="12" t="s">
        <v>61</v>
      </c>
    </row>
    <row r="14" spans="1:19" ht="17.25" customHeight="1" x14ac:dyDescent="0.35">
      <c r="A14" s="11"/>
      <c r="B14" s="10"/>
      <c r="C14" s="10"/>
      <c r="D14" s="10"/>
      <c r="E14" s="10"/>
      <c r="F14" s="10"/>
      <c r="G14" s="10"/>
      <c r="H14" s="10"/>
      <c r="I14" s="10"/>
      <c r="J14" s="10"/>
      <c r="K14" s="10"/>
      <c r="L14" s="10"/>
      <c r="M14" s="10"/>
      <c r="N14" s="10"/>
      <c r="O14" s="9"/>
      <c r="P14" s="9"/>
      <c r="Q14" s="9"/>
      <c r="R14" s="9"/>
      <c r="S14" s="9"/>
    </row>
  </sheetData>
  <mergeCells count="4">
    <mergeCell ref="A7:N7"/>
    <mergeCell ref="A8:N8"/>
    <mergeCell ref="A9:N9"/>
    <mergeCell ref="A10:N10"/>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1"/>
  <sheetViews>
    <sheetView workbookViewId="0"/>
  </sheetViews>
  <sheetFormatPr defaultRowHeight="14.5" x14ac:dyDescent="0.35"/>
  <cols>
    <col min="1" max="1" width="43.453125" bestFit="1" customWidth="1"/>
    <col min="2" max="2" width="7.1796875" bestFit="1" customWidth="1"/>
    <col min="3" max="3" width="19.1796875" bestFit="1" customWidth="1"/>
    <col min="4" max="4" width="7.1796875" bestFit="1" customWidth="1"/>
    <col min="5" max="5" width="19.1796875" bestFit="1" customWidth="1"/>
    <col min="6" max="6" width="7.1796875" bestFit="1" customWidth="1"/>
    <col min="7" max="7" width="19.1796875" bestFit="1" customWidth="1"/>
    <col min="8" max="8" width="7.1796875" bestFit="1" customWidth="1"/>
    <col min="9" max="9" width="19.1796875" bestFit="1" customWidth="1"/>
    <col min="10" max="10" width="7.1796875" bestFit="1" customWidth="1"/>
    <col min="11" max="11" width="19.1796875" bestFit="1" customWidth="1"/>
    <col min="12" max="12" width="5.1796875" bestFit="1" customWidth="1"/>
    <col min="13" max="13" width="19.1796875" bestFit="1" customWidth="1"/>
    <col min="14" max="14" width="13.453125" bestFit="1" customWidth="1"/>
  </cols>
  <sheetData>
    <row r="1" spans="1:21" ht="15" thickBot="1" x14ac:dyDescent="0.4">
      <c r="A1" s="3"/>
      <c r="B1" s="3"/>
      <c r="C1" s="3"/>
      <c r="D1" s="3"/>
      <c r="E1" s="3"/>
      <c r="F1" s="3"/>
      <c r="G1" s="3"/>
      <c r="H1" s="3"/>
      <c r="I1" s="3"/>
      <c r="J1" s="3"/>
      <c r="K1" s="3"/>
      <c r="L1" s="3"/>
      <c r="M1" s="3"/>
      <c r="N1" s="3"/>
      <c r="O1" s="3"/>
      <c r="P1" s="3"/>
      <c r="Q1" s="3"/>
      <c r="R1" s="3"/>
      <c r="S1" s="3"/>
      <c r="T1" s="3"/>
      <c r="U1" s="3"/>
    </row>
    <row r="2" spans="1:21" ht="26.5" thickBot="1" x14ac:dyDescent="0.65">
      <c r="A2" s="83" t="s">
        <v>28</v>
      </c>
      <c r="B2" s="84"/>
      <c r="C2" s="84"/>
      <c r="D2" s="84"/>
      <c r="E2" s="84"/>
      <c r="F2" s="84"/>
      <c r="G2" s="84"/>
      <c r="H2" s="84"/>
      <c r="I2" s="84"/>
      <c r="J2" s="84"/>
      <c r="K2" s="84"/>
      <c r="L2" s="85"/>
    </row>
    <row r="4" spans="1:21" ht="15.5" x14ac:dyDescent="0.35">
      <c r="A4" s="44" t="s">
        <v>28</v>
      </c>
      <c r="B4" s="86" t="s">
        <v>19</v>
      </c>
      <c r="C4" s="86"/>
      <c r="D4" s="86" t="s">
        <v>20</v>
      </c>
      <c r="E4" s="86"/>
      <c r="F4" s="17"/>
      <c r="G4" s="17"/>
      <c r="H4" s="51"/>
      <c r="I4" s="17"/>
      <c r="J4" s="17"/>
      <c r="K4" s="17"/>
      <c r="L4" s="17"/>
      <c r="M4" s="17"/>
      <c r="N4" s="17"/>
    </row>
    <row r="5" spans="1:21" ht="15.5" x14ac:dyDescent="0.35">
      <c r="A5" s="31" t="s">
        <v>7</v>
      </c>
      <c r="B5" s="87">
        <v>357</v>
      </c>
      <c r="C5" s="88"/>
      <c r="D5" s="89">
        <f>B5/SUM($B$5:$C$10)</f>
        <v>4.246966452533904E-2</v>
      </c>
      <c r="E5" s="89"/>
      <c r="F5" s="17"/>
      <c r="G5" s="17"/>
      <c r="H5" s="51"/>
      <c r="I5" s="17"/>
      <c r="J5" s="17"/>
      <c r="K5" s="17"/>
      <c r="L5" s="17"/>
      <c r="M5" s="17"/>
      <c r="N5" s="17"/>
    </row>
    <row r="6" spans="1:21" ht="15.5" x14ac:dyDescent="0.35">
      <c r="A6" s="29" t="s">
        <v>8</v>
      </c>
      <c r="B6" s="87">
        <v>1182</v>
      </c>
      <c r="C6" s="88"/>
      <c r="D6" s="89">
        <f t="shared" ref="D6:D10" si="0">B6/SUM($B$5:$C$10)</f>
        <v>0.14061384725196288</v>
      </c>
      <c r="E6" s="89"/>
      <c r="F6" s="17"/>
      <c r="G6" s="17"/>
      <c r="H6" s="51"/>
      <c r="I6" s="17"/>
      <c r="J6" s="17"/>
      <c r="K6" s="17"/>
      <c r="L6" s="17"/>
      <c r="M6" s="17"/>
      <c r="N6" s="17"/>
    </row>
    <row r="7" spans="1:21" ht="15.5" x14ac:dyDescent="0.35">
      <c r="A7" s="29" t="s">
        <v>9</v>
      </c>
      <c r="B7" s="87">
        <v>1708</v>
      </c>
      <c r="C7" s="88"/>
      <c r="D7" s="89">
        <f t="shared" si="0"/>
        <v>0.20318819890554365</v>
      </c>
      <c r="E7" s="89"/>
      <c r="F7" s="17"/>
      <c r="G7" s="17"/>
      <c r="H7" s="51"/>
      <c r="I7" s="17"/>
      <c r="J7" s="17"/>
      <c r="K7" s="17"/>
      <c r="L7" s="17"/>
      <c r="M7" s="17"/>
      <c r="N7" s="17"/>
    </row>
    <row r="8" spans="1:21" ht="15.5" x14ac:dyDescent="0.35">
      <c r="A8" s="29" t="s">
        <v>10</v>
      </c>
      <c r="B8" s="87">
        <v>2588</v>
      </c>
      <c r="C8" s="88"/>
      <c r="D8" s="89">
        <f t="shared" si="0"/>
        <v>0.30787532714727578</v>
      </c>
      <c r="E8" s="89"/>
      <c r="F8" s="17"/>
      <c r="G8" s="17"/>
      <c r="H8" s="51"/>
      <c r="I8" s="17"/>
      <c r="J8" s="17"/>
      <c r="K8" s="17"/>
      <c r="L8" s="17"/>
      <c r="M8" s="17"/>
      <c r="N8" s="17"/>
    </row>
    <row r="9" spans="1:21" ht="15.5" x14ac:dyDescent="0.35">
      <c r="A9" s="29" t="s">
        <v>11</v>
      </c>
      <c r="B9" s="87">
        <v>2305</v>
      </c>
      <c r="C9" s="88"/>
      <c r="D9" s="89">
        <f t="shared" si="0"/>
        <v>0.27420889840590057</v>
      </c>
      <c r="E9" s="89"/>
      <c r="F9" s="17"/>
      <c r="G9" s="17"/>
      <c r="H9" s="51"/>
      <c r="I9" s="17"/>
      <c r="J9" s="17"/>
      <c r="K9" s="17"/>
      <c r="L9" s="17"/>
      <c r="M9" s="17"/>
      <c r="N9" s="17"/>
    </row>
    <row r="10" spans="1:21" ht="15.5" x14ac:dyDescent="0.35">
      <c r="A10" s="29" t="s">
        <v>12</v>
      </c>
      <c r="B10" s="87">
        <v>266</v>
      </c>
      <c r="C10" s="88"/>
      <c r="D10" s="89">
        <f t="shared" si="0"/>
        <v>3.164406376397811E-2</v>
      </c>
      <c r="E10" s="89"/>
      <c r="F10" s="17"/>
      <c r="G10" s="17"/>
      <c r="H10" s="17"/>
      <c r="I10" s="17"/>
      <c r="J10" s="17"/>
      <c r="K10" s="17"/>
      <c r="L10" s="17"/>
      <c r="M10" s="17"/>
      <c r="N10" s="17"/>
    </row>
    <row r="11" spans="1:21" ht="15.5" x14ac:dyDescent="0.35">
      <c r="A11" s="17"/>
      <c r="B11" s="17"/>
      <c r="C11" s="17"/>
      <c r="D11" s="17"/>
      <c r="E11" s="17"/>
      <c r="F11" s="19"/>
      <c r="G11" s="19"/>
      <c r="H11" s="19"/>
      <c r="I11" s="19"/>
      <c r="J11" s="19"/>
      <c r="K11" s="19"/>
      <c r="L11" s="19"/>
      <c r="M11" s="19"/>
      <c r="N11" s="19"/>
      <c r="O11" s="3"/>
      <c r="P11" s="3"/>
      <c r="Q11" s="3"/>
      <c r="R11" s="3"/>
      <c r="S11" s="3"/>
      <c r="T11" s="3"/>
      <c r="U11" s="3"/>
    </row>
    <row r="12" spans="1:21" s="9" customFormat="1" ht="31.5" customHeight="1" x14ac:dyDescent="0.35">
      <c r="A12" s="49" t="s">
        <v>16</v>
      </c>
      <c r="B12" s="35" t="s">
        <v>7</v>
      </c>
      <c r="C12" s="35" t="s">
        <v>17</v>
      </c>
      <c r="D12" s="35" t="s">
        <v>8</v>
      </c>
      <c r="E12" s="35" t="s">
        <v>17</v>
      </c>
      <c r="F12" s="35" t="s">
        <v>9</v>
      </c>
      <c r="G12" s="35" t="s">
        <v>17</v>
      </c>
      <c r="H12" s="35" t="s">
        <v>10</v>
      </c>
      <c r="I12" s="35" t="s">
        <v>17</v>
      </c>
      <c r="J12" s="35" t="s">
        <v>11</v>
      </c>
      <c r="K12" s="35" t="s">
        <v>17</v>
      </c>
      <c r="L12" s="35" t="s">
        <v>12</v>
      </c>
      <c r="M12" s="35" t="s">
        <v>17</v>
      </c>
      <c r="N12" s="35" t="s">
        <v>19</v>
      </c>
    </row>
    <row r="13" spans="1:21" s="9" customFormat="1" ht="15.5" x14ac:dyDescent="0.35">
      <c r="A13" s="50" t="s">
        <v>63</v>
      </c>
      <c r="B13" s="29">
        <v>48</v>
      </c>
      <c r="C13" s="30">
        <f>SUM(B13/N13)</f>
        <v>2.5848142164781908E-2</v>
      </c>
      <c r="D13" s="43">
        <v>255</v>
      </c>
      <c r="E13" s="30">
        <f>D13/N13</f>
        <v>0.13731825525040386</v>
      </c>
      <c r="F13" s="43">
        <v>333</v>
      </c>
      <c r="G13" s="30">
        <f>F13/N13</f>
        <v>0.17932148626817448</v>
      </c>
      <c r="H13" s="43">
        <v>597</v>
      </c>
      <c r="I13" s="30">
        <f>H13/N13</f>
        <v>0.32148626817447495</v>
      </c>
      <c r="J13" s="43">
        <v>567</v>
      </c>
      <c r="K13" s="30">
        <f>J13/N13</f>
        <v>0.30533117932148629</v>
      </c>
      <c r="L13" s="43">
        <v>57</v>
      </c>
      <c r="M13" s="30">
        <f>L13/N13</f>
        <v>3.0694668820678513E-2</v>
      </c>
      <c r="N13" s="43">
        <f>SUM(B13+D13+F13+H13+J13+L13)</f>
        <v>1857</v>
      </c>
    </row>
    <row r="14" spans="1:21" s="9" customFormat="1" ht="15.5" x14ac:dyDescent="0.35">
      <c r="A14" s="50" t="s">
        <v>13</v>
      </c>
      <c r="B14" s="29">
        <v>46</v>
      </c>
      <c r="C14" s="30">
        <f t="shared" ref="C14:C17" si="1">SUM(B14/N14)</f>
        <v>4.2240587695133149E-2</v>
      </c>
      <c r="D14" s="43">
        <v>212</v>
      </c>
      <c r="E14" s="30">
        <f t="shared" ref="E14:E17" si="2">D14/N14</f>
        <v>0.19467401285583102</v>
      </c>
      <c r="F14" s="43">
        <v>306</v>
      </c>
      <c r="G14" s="30">
        <f t="shared" ref="G14:G17" si="3">F14/N14</f>
        <v>0.28099173553719009</v>
      </c>
      <c r="H14" s="43">
        <v>290</v>
      </c>
      <c r="I14" s="30">
        <f t="shared" ref="I14:I17" si="4">H14/N14</f>
        <v>0.26629935720844811</v>
      </c>
      <c r="J14" s="43">
        <v>218</v>
      </c>
      <c r="K14" s="30">
        <f t="shared" ref="K14:K17" si="5">J14/N14</f>
        <v>0.20018365472910926</v>
      </c>
      <c r="L14" s="43">
        <v>17</v>
      </c>
      <c r="M14" s="30">
        <f t="shared" ref="M14:M17" si="6">L14/N14</f>
        <v>1.5610651974288337E-2</v>
      </c>
      <c r="N14" s="43">
        <f t="shared" ref="N14:N17" si="7">SUM(B14+D14+F14+H14+J14+L14)</f>
        <v>1089</v>
      </c>
    </row>
    <row r="15" spans="1:21" s="9" customFormat="1" ht="15.5" x14ac:dyDescent="0.35">
      <c r="A15" s="50" t="s">
        <v>64</v>
      </c>
      <c r="B15" s="29">
        <v>64</v>
      </c>
      <c r="C15" s="30">
        <f t="shared" si="1"/>
        <v>5.6990204808548529E-2</v>
      </c>
      <c r="D15" s="43">
        <v>138</v>
      </c>
      <c r="E15" s="30">
        <f t="shared" si="2"/>
        <v>0.12288512911843277</v>
      </c>
      <c r="F15" s="43">
        <v>277</v>
      </c>
      <c r="G15" s="30">
        <f t="shared" si="3"/>
        <v>0.24666073018699911</v>
      </c>
      <c r="H15" s="43">
        <v>356</v>
      </c>
      <c r="I15" s="30">
        <f t="shared" si="4"/>
        <v>0.31700801424755121</v>
      </c>
      <c r="J15" s="43">
        <v>275</v>
      </c>
      <c r="K15" s="30">
        <f t="shared" si="5"/>
        <v>0.24487978628673196</v>
      </c>
      <c r="L15" s="43">
        <v>13</v>
      </c>
      <c r="M15" s="30">
        <f t="shared" si="6"/>
        <v>1.1576135351736421E-2</v>
      </c>
      <c r="N15" s="43">
        <f t="shared" si="7"/>
        <v>1123</v>
      </c>
    </row>
    <row r="16" spans="1:21" s="9" customFormat="1" ht="15.5" x14ac:dyDescent="0.35">
      <c r="A16" s="50" t="s">
        <v>14</v>
      </c>
      <c r="B16" s="29">
        <v>116</v>
      </c>
      <c r="C16" s="30">
        <f t="shared" si="1"/>
        <v>3.7735849056603772E-2</v>
      </c>
      <c r="D16" s="43">
        <v>349</v>
      </c>
      <c r="E16" s="30">
        <f t="shared" si="2"/>
        <v>0.11353285621340273</v>
      </c>
      <c r="F16" s="43">
        <v>547</v>
      </c>
      <c r="G16" s="30">
        <f t="shared" si="3"/>
        <v>0.17794404684450227</v>
      </c>
      <c r="H16" s="43">
        <v>969</v>
      </c>
      <c r="I16" s="30">
        <f t="shared" si="4"/>
        <v>0.31522446324007808</v>
      </c>
      <c r="J16" s="43">
        <v>938</v>
      </c>
      <c r="K16" s="30">
        <f t="shared" si="5"/>
        <v>0.30513988288874433</v>
      </c>
      <c r="L16" s="43">
        <v>155</v>
      </c>
      <c r="M16" s="30">
        <f t="shared" si="6"/>
        <v>5.0422901756668838E-2</v>
      </c>
      <c r="N16" s="43">
        <f t="shared" si="7"/>
        <v>3074</v>
      </c>
    </row>
    <row r="17" spans="1:21" s="9" customFormat="1" ht="15.5" x14ac:dyDescent="0.35">
      <c r="A17" s="50" t="s">
        <v>65</v>
      </c>
      <c r="B17" s="29">
        <v>83</v>
      </c>
      <c r="C17" s="30">
        <f t="shared" si="1"/>
        <v>6.5716547901821062E-2</v>
      </c>
      <c r="D17" s="43">
        <v>228</v>
      </c>
      <c r="E17" s="30">
        <f t="shared" si="2"/>
        <v>0.18052256532066507</v>
      </c>
      <c r="F17" s="43">
        <v>245</v>
      </c>
      <c r="G17" s="30">
        <f t="shared" si="3"/>
        <v>0.19398258115597783</v>
      </c>
      <c r="H17" s="43">
        <v>376</v>
      </c>
      <c r="I17" s="30">
        <f t="shared" si="4"/>
        <v>0.29770387965162309</v>
      </c>
      <c r="J17" s="43">
        <v>307</v>
      </c>
      <c r="K17" s="30">
        <f t="shared" si="5"/>
        <v>0.24307205067300078</v>
      </c>
      <c r="L17" s="43">
        <v>24</v>
      </c>
      <c r="M17" s="30">
        <f t="shared" si="6"/>
        <v>1.9002375296912115E-2</v>
      </c>
      <c r="N17" s="43">
        <f t="shared" si="7"/>
        <v>1263</v>
      </c>
    </row>
    <row r="18" spans="1:21" s="9" customFormat="1" ht="15.5" x14ac:dyDescent="0.35">
      <c r="A18" s="20"/>
      <c r="B18" s="20"/>
      <c r="C18" s="20"/>
      <c r="D18" s="20"/>
      <c r="E18" s="20"/>
      <c r="F18" s="20"/>
      <c r="G18" s="20"/>
      <c r="H18" s="20"/>
      <c r="I18" s="20"/>
      <c r="J18" s="20"/>
      <c r="K18" s="20"/>
      <c r="L18" s="20"/>
      <c r="M18" s="20"/>
      <c r="N18" s="20"/>
    </row>
    <row r="19" spans="1:21" s="9" customFormat="1" ht="31.5" customHeight="1" x14ac:dyDescent="0.35">
      <c r="A19" s="49" t="s">
        <v>21</v>
      </c>
      <c r="B19" s="35" t="s">
        <v>7</v>
      </c>
      <c r="C19" s="35" t="s">
        <v>22</v>
      </c>
      <c r="D19" s="35" t="s">
        <v>8</v>
      </c>
      <c r="E19" s="35" t="s">
        <v>22</v>
      </c>
      <c r="F19" s="35" t="s">
        <v>9</v>
      </c>
      <c r="G19" s="35" t="s">
        <v>22</v>
      </c>
      <c r="H19" s="35" t="s">
        <v>10</v>
      </c>
      <c r="I19" s="35" t="s">
        <v>22</v>
      </c>
      <c r="J19" s="35" t="s">
        <v>11</v>
      </c>
      <c r="K19" s="35" t="s">
        <v>22</v>
      </c>
      <c r="L19" s="35" t="s">
        <v>12</v>
      </c>
      <c r="M19" s="35" t="s">
        <v>22</v>
      </c>
      <c r="N19" s="35" t="s">
        <v>19</v>
      </c>
    </row>
    <row r="20" spans="1:21" s="76" customFormat="1" ht="15.75" x14ac:dyDescent="0.25">
      <c r="A20" s="50" t="s">
        <v>23</v>
      </c>
      <c r="B20" s="29">
        <v>302</v>
      </c>
      <c r="C20" s="30">
        <f>B20/N20</f>
        <v>5.5627187327316266E-2</v>
      </c>
      <c r="D20" s="29">
        <v>734</v>
      </c>
      <c r="E20" s="30">
        <f>D20/N20</f>
        <v>0.13519985264321238</v>
      </c>
      <c r="F20" s="29">
        <v>966</v>
      </c>
      <c r="G20" s="30">
        <f>F20/N20</f>
        <v>0.17793332105360102</v>
      </c>
      <c r="H20" s="29">
        <v>1604</v>
      </c>
      <c r="I20" s="30">
        <f>H20/N20</f>
        <v>0.29545035918216983</v>
      </c>
      <c r="J20" s="29">
        <v>1589</v>
      </c>
      <c r="K20" s="30">
        <f>J20/N20</f>
        <v>0.29268741941425674</v>
      </c>
      <c r="L20" s="29">
        <v>234</v>
      </c>
      <c r="M20" s="30">
        <f>L20/N20</f>
        <v>4.3101860379443725E-2</v>
      </c>
      <c r="N20" s="43">
        <f>SUM(B20+D20+F20+H20+J20+L20)</f>
        <v>5429</v>
      </c>
    </row>
    <row r="21" spans="1:21" s="76" customFormat="1" ht="15.75" x14ac:dyDescent="0.25">
      <c r="A21" s="50" t="s">
        <v>24</v>
      </c>
      <c r="B21" s="29">
        <v>55</v>
      </c>
      <c r="C21" s="30">
        <f t="shared" ref="C21:C23" si="8">B21/N21</f>
        <v>2.3954703832752614E-2</v>
      </c>
      <c r="D21" s="29">
        <v>410</v>
      </c>
      <c r="E21" s="30">
        <f t="shared" ref="E21:E23" si="9">D21/N21</f>
        <v>0.17857142857142858</v>
      </c>
      <c r="F21" s="29">
        <v>557</v>
      </c>
      <c r="G21" s="30">
        <f t="shared" ref="G21:G23" si="10">F21/N21</f>
        <v>0.24259581881533102</v>
      </c>
      <c r="H21" s="29">
        <v>720</v>
      </c>
      <c r="I21" s="30">
        <f t="shared" ref="I21:I23" si="11">H21/N21</f>
        <v>0.31358885017421601</v>
      </c>
      <c r="J21" s="29">
        <v>526</v>
      </c>
      <c r="K21" s="30">
        <f t="shared" ref="K21:K23" si="12">J21/N21</f>
        <v>0.22909407665505227</v>
      </c>
      <c r="L21" s="29">
        <v>28</v>
      </c>
      <c r="M21" s="30">
        <f t="shared" ref="M21:M23" si="13">L21/N21</f>
        <v>1.2195121951219513E-2</v>
      </c>
      <c r="N21" s="43">
        <f t="shared" ref="N21:N22" si="14">SUM(B21+D21+F21+H21+J21+L21)</f>
        <v>2296</v>
      </c>
    </row>
    <row r="22" spans="1:21" s="76" customFormat="1" ht="15.75" x14ac:dyDescent="0.25">
      <c r="A22" s="50" t="s">
        <v>25</v>
      </c>
      <c r="B22" s="29">
        <v>0</v>
      </c>
      <c r="C22" s="30">
        <f t="shared" si="8"/>
        <v>0</v>
      </c>
      <c r="D22" s="29">
        <v>37</v>
      </c>
      <c r="E22" s="30">
        <f t="shared" si="9"/>
        <v>6.4798598949211902E-2</v>
      </c>
      <c r="F22" s="29">
        <v>164</v>
      </c>
      <c r="G22" s="30">
        <f t="shared" si="10"/>
        <v>0.28721541155866898</v>
      </c>
      <c r="H22" s="29">
        <v>210</v>
      </c>
      <c r="I22" s="30">
        <f t="shared" si="11"/>
        <v>0.36777583187390545</v>
      </c>
      <c r="J22" s="29">
        <v>156</v>
      </c>
      <c r="K22" s="30">
        <f t="shared" si="12"/>
        <v>0.27320490367775829</v>
      </c>
      <c r="L22" s="29">
        <v>4</v>
      </c>
      <c r="M22" s="30">
        <f t="shared" si="13"/>
        <v>7.0052539404553416E-3</v>
      </c>
      <c r="N22" s="43">
        <f t="shared" si="14"/>
        <v>571</v>
      </c>
    </row>
    <row r="23" spans="1:21" s="76" customFormat="1" ht="15.75" x14ac:dyDescent="0.25">
      <c r="A23" s="50" t="s">
        <v>26</v>
      </c>
      <c r="B23" s="29">
        <v>0</v>
      </c>
      <c r="C23" s="30">
        <f t="shared" si="8"/>
        <v>0</v>
      </c>
      <c r="D23" s="29">
        <v>1</v>
      </c>
      <c r="E23" s="30">
        <f t="shared" si="9"/>
        <v>9.0909090909090905E-3</v>
      </c>
      <c r="F23" s="29">
        <v>21</v>
      </c>
      <c r="G23" s="30">
        <f t="shared" si="10"/>
        <v>0.19090909090909092</v>
      </c>
      <c r="H23" s="29">
        <v>54</v>
      </c>
      <c r="I23" s="30">
        <f t="shared" si="11"/>
        <v>0.49090909090909091</v>
      </c>
      <c r="J23" s="29">
        <v>34</v>
      </c>
      <c r="K23" s="30">
        <f t="shared" si="12"/>
        <v>0.30909090909090908</v>
      </c>
      <c r="L23" s="29">
        <v>0</v>
      </c>
      <c r="M23" s="30">
        <f t="shared" si="13"/>
        <v>0</v>
      </c>
      <c r="N23" s="43">
        <f>SUM(B23+D23+F23+H23+J23+L23)</f>
        <v>110</v>
      </c>
    </row>
    <row r="24" spans="1:21" ht="15" x14ac:dyDescent="0.25">
      <c r="A24" s="3"/>
      <c r="B24" s="3"/>
      <c r="C24" s="3"/>
      <c r="D24" s="3"/>
      <c r="E24" s="3"/>
      <c r="F24" s="3"/>
      <c r="G24" s="3"/>
      <c r="H24" s="3"/>
      <c r="I24" s="3"/>
      <c r="J24" s="3"/>
      <c r="K24" s="3"/>
      <c r="L24" s="3"/>
      <c r="M24" s="3"/>
      <c r="N24" s="3"/>
      <c r="O24" s="3"/>
      <c r="P24" s="3"/>
      <c r="Q24" s="3"/>
      <c r="R24" s="3"/>
      <c r="S24" s="3"/>
      <c r="T24" s="3"/>
    </row>
    <row r="25" spans="1:21" ht="15" x14ac:dyDescent="0.25">
      <c r="F25" s="3"/>
      <c r="G25" s="3"/>
      <c r="H25" s="3"/>
      <c r="I25" s="3"/>
      <c r="J25" s="3"/>
      <c r="K25" s="3"/>
      <c r="L25" s="3"/>
      <c r="M25" s="3"/>
      <c r="N25" s="3"/>
      <c r="O25" s="3"/>
      <c r="P25" s="3"/>
      <c r="Q25" s="3"/>
      <c r="R25" s="3"/>
      <c r="S25" s="3"/>
      <c r="T25" s="3"/>
      <c r="U25" s="3"/>
    </row>
    <row r="26" spans="1:21" ht="15" x14ac:dyDescent="0.25">
      <c r="F26" s="3"/>
      <c r="G26" s="3"/>
      <c r="H26" s="3"/>
      <c r="I26" s="3"/>
      <c r="J26" s="3"/>
      <c r="K26" s="3"/>
      <c r="L26" s="3"/>
      <c r="M26" s="3"/>
      <c r="N26" s="3"/>
      <c r="O26" s="3"/>
      <c r="P26" s="3"/>
      <c r="Q26" s="3"/>
      <c r="R26" s="3"/>
      <c r="S26" s="3"/>
      <c r="T26" s="3"/>
      <c r="U26" s="3"/>
    </row>
    <row r="27" spans="1:21" ht="15" x14ac:dyDescent="0.25">
      <c r="F27" s="3"/>
      <c r="G27" s="3"/>
      <c r="H27" s="3"/>
      <c r="I27" s="3"/>
      <c r="J27" s="3"/>
      <c r="K27" s="3"/>
      <c r="L27" s="3"/>
      <c r="M27" s="3"/>
      <c r="N27" s="3"/>
      <c r="O27" s="3"/>
      <c r="P27" s="3"/>
      <c r="Q27" s="3"/>
      <c r="R27" s="3"/>
      <c r="S27" s="3"/>
      <c r="T27" s="3"/>
      <c r="U27" s="3"/>
    </row>
    <row r="28" spans="1:21" ht="15" x14ac:dyDescent="0.25">
      <c r="F28" s="3"/>
      <c r="G28" s="3"/>
      <c r="H28" s="3"/>
      <c r="I28" s="3"/>
      <c r="J28" s="3"/>
      <c r="K28" s="3"/>
      <c r="L28" s="3"/>
      <c r="M28" s="3"/>
      <c r="N28" s="3"/>
      <c r="O28" s="3"/>
      <c r="P28" s="3"/>
      <c r="Q28" s="3"/>
      <c r="R28" s="3"/>
      <c r="S28" s="3"/>
      <c r="T28" s="3"/>
      <c r="U28" s="3"/>
    </row>
    <row r="29" spans="1:21" ht="15" x14ac:dyDescent="0.25">
      <c r="F29" s="3"/>
      <c r="G29" s="3"/>
      <c r="H29" s="3"/>
      <c r="I29" s="3"/>
      <c r="J29" s="3"/>
      <c r="K29" s="3"/>
      <c r="L29" s="3"/>
      <c r="M29" s="3"/>
      <c r="N29" s="3"/>
      <c r="O29" s="3"/>
      <c r="P29" s="3"/>
      <c r="Q29" s="3"/>
      <c r="R29" s="3"/>
      <c r="S29" s="3"/>
      <c r="T29" s="3"/>
      <c r="U29" s="3"/>
    </row>
    <row r="30" spans="1:21" ht="15" x14ac:dyDescent="0.25">
      <c r="F30" s="3"/>
      <c r="G30" s="3"/>
      <c r="H30" s="3"/>
      <c r="I30" s="3"/>
      <c r="J30" s="3"/>
      <c r="K30" s="3"/>
      <c r="L30" s="3"/>
      <c r="M30" s="3"/>
      <c r="N30" s="3"/>
      <c r="O30" s="3"/>
      <c r="P30" s="3"/>
      <c r="Q30" s="3"/>
      <c r="R30" s="3"/>
      <c r="S30" s="3"/>
      <c r="T30" s="3"/>
      <c r="U30" s="3"/>
    </row>
    <row r="31" spans="1:21" ht="15" x14ac:dyDescent="0.25">
      <c r="F31" s="3"/>
      <c r="G31" s="3"/>
      <c r="H31" s="3"/>
      <c r="I31" s="3"/>
      <c r="J31" s="3"/>
      <c r="K31" s="3"/>
      <c r="L31" s="3"/>
      <c r="M31" s="3"/>
      <c r="N31" s="3"/>
      <c r="O31" s="3"/>
      <c r="P31" s="3"/>
      <c r="Q31" s="3"/>
      <c r="R31" s="3"/>
      <c r="S31" s="3"/>
      <c r="T31" s="3"/>
      <c r="U31" s="3"/>
    </row>
  </sheetData>
  <mergeCells count="15">
    <mergeCell ref="B6:C6"/>
    <mergeCell ref="D6:E6"/>
    <mergeCell ref="B10:C10"/>
    <mergeCell ref="D10:E10"/>
    <mergeCell ref="B7:C7"/>
    <mergeCell ref="D7:E7"/>
    <mergeCell ref="B8:C8"/>
    <mergeCell ref="D8:E8"/>
    <mergeCell ref="B9:C9"/>
    <mergeCell ref="D9:E9"/>
    <mergeCell ref="A2:L2"/>
    <mergeCell ref="B4:C4"/>
    <mergeCell ref="D4:E4"/>
    <mergeCell ref="B5:C5"/>
    <mergeCell ref="D5:E5"/>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showGridLines="0" workbookViewId="0"/>
  </sheetViews>
  <sheetFormatPr defaultRowHeight="14.5" x14ac:dyDescent="0.35"/>
  <cols>
    <col min="1" max="1" width="43.453125" style="45" bestFit="1" customWidth="1"/>
    <col min="2" max="2" width="15" bestFit="1" customWidth="1"/>
    <col min="3" max="3" width="18.54296875" bestFit="1" customWidth="1"/>
    <col min="4" max="4" width="10.54296875" bestFit="1" customWidth="1"/>
    <col min="5" max="5" width="18.54296875" bestFit="1" customWidth="1"/>
    <col min="6" max="6" width="11.54296875" bestFit="1" customWidth="1"/>
    <col min="7" max="7" width="18.54296875" bestFit="1" customWidth="1"/>
    <col min="8" max="8" width="13" bestFit="1" customWidth="1"/>
    <col min="9" max="9" width="11.453125" customWidth="1"/>
  </cols>
  <sheetData>
    <row r="1" spans="1:12" ht="15" thickBot="1" x14ac:dyDescent="0.4"/>
    <row r="2" spans="1:12" ht="26.5" thickBot="1" x14ac:dyDescent="0.65">
      <c r="A2" s="83" t="s">
        <v>15</v>
      </c>
      <c r="B2" s="84"/>
      <c r="C2" s="84"/>
      <c r="D2" s="84"/>
      <c r="E2" s="84"/>
      <c r="F2" s="84"/>
      <c r="G2" s="84"/>
      <c r="H2" s="84"/>
      <c r="I2" s="84"/>
      <c r="J2" s="84"/>
      <c r="K2" s="84"/>
      <c r="L2" s="85"/>
    </row>
    <row r="3" spans="1:12" s="14" customFormat="1" ht="15.75" customHeight="1" x14ac:dyDescent="0.6">
      <c r="A3" s="62"/>
      <c r="B3" s="13"/>
      <c r="C3" s="13"/>
      <c r="D3" s="13"/>
      <c r="E3" s="13"/>
      <c r="F3" s="13"/>
      <c r="G3" s="13"/>
      <c r="H3" s="13"/>
      <c r="I3" s="13"/>
      <c r="J3" s="13"/>
      <c r="K3" s="13"/>
      <c r="L3" s="13"/>
    </row>
    <row r="4" spans="1:12" s="14" customFormat="1" ht="17.25" customHeight="1" x14ac:dyDescent="0.6">
      <c r="A4" s="63" t="s">
        <v>15</v>
      </c>
      <c r="B4" s="36" t="s">
        <v>19</v>
      </c>
      <c r="C4" s="36" t="s">
        <v>20</v>
      </c>
      <c r="D4" s="13"/>
      <c r="E4" s="13"/>
      <c r="F4" s="13"/>
      <c r="G4" s="13"/>
      <c r="H4" s="13"/>
      <c r="I4" s="13"/>
      <c r="J4" s="13"/>
      <c r="K4" s="13"/>
      <c r="L4" s="13"/>
    </row>
    <row r="5" spans="1:12" s="14" customFormat="1" ht="17.25" customHeight="1" x14ac:dyDescent="0.6">
      <c r="A5" s="64" t="s">
        <v>5</v>
      </c>
      <c r="B5" s="43">
        <v>6550</v>
      </c>
      <c r="C5" s="33">
        <f>B5/SUM($B$5:$B$7)</f>
        <v>0.77920532952652866</v>
      </c>
      <c r="D5" s="13"/>
      <c r="E5" s="13"/>
      <c r="F5" s="13"/>
      <c r="G5" s="13"/>
      <c r="H5" s="13"/>
      <c r="I5" s="13"/>
      <c r="J5" s="13"/>
      <c r="K5" s="13"/>
      <c r="L5" s="13"/>
    </row>
    <row r="6" spans="1:12" s="14" customFormat="1" ht="17.25" customHeight="1" x14ac:dyDescent="0.6">
      <c r="A6" s="64" t="s">
        <v>6</v>
      </c>
      <c r="B6" s="43">
        <v>326</v>
      </c>
      <c r="C6" s="33">
        <f t="shared" ref="C6:C7" si="0">B6/SUM($B$5:$B$7)</f>
        <v>3.8781822507732572E-2</v>
      </c>
      <c r="D6" s="13"/>
      <c r="E6" s="13"/>
      <c r="F6" s="13"/>
      <c r="G6" s="13"/>
      <c r="H6" s="13"/>
      <c r="I6" s="13"/>
      <c r="J6" s="13"/>
      <c r="K6" s="13"/>
      <c r="L6" s="13"/>
    </row>
    <row r="7" spans="1:12" s="14" customFormat="1" ht="17.25" customHeight="1" x14ac:dyDescent="0.6">
      <c r="A7" s="64" t="s">
        <v>18</v>
      </c>
      <c r="B7" s="43">
        <v>1530</v>
      </c>
      <c r="C7" s="33">
        <f t="shared" si="0"/>
        <v>0.18201284796573874</v>
      </c>
      <c r="D7" s="13"/>
      <c r="E7" s="13"/>
      <c r="F7" s="13"/>
      <c r="G7" s="13"/>
      <c r="H7" s="13"/>
      <c r="I7" s="13"/>
      <c r="J7" s="13"/>
      <c r="K7" s="13"/>
      <c r="L7" s="13"/>
    </row>
    <row r="8" spans="1:12" ht="26" x14ac:dyDescent="0.6">
      <c r="A8" s="65"/>
      <c r="B8" s="2"/>
      <c r="C8" s="2"/>
      <c r="D8" s="2"/>
      <c r="E8" s="2"/>
      <c r="F8" s="2"/>
      <c r="G8" s="2"/>
      <c r="H8" s="2"/>
      <c r="I8" s="2"/>
      <c r="J8" s="2"/>
      <c r="K8" s="3"/>
      <c r="L8" s="3"/>
    </row>
    <row r="9" spans="1:12" s="16" customFormat="1" ht="30" customHeight="1" x14ac:dyDescent="0.35">
      <c r="A9" s="49" t="s">
        <v>16</v>
      </c>
      <c r="B9" s="35" t="s">
        <v>5</v>
      </c>
      <c r="C9" s="35" t="s">
        <v>17</v>
      </c>
      <c r="D9" s="35" t="s">
        <v>6</v>
      </c>
      <c r="E9" s="35" t="s">
        <v>17</v>
      </c>
      <c r="F9" s="35" t="s">
        <v>18</v>
      </c>
      <c r="G9" s="35" t="s">
        <v>17</v>
      </c>
      <c r="H9" s="35" t="s">
        <v>19</v>
      </c>
    </row>
    <row r="10" spans="1:12" ht="15.5" x14ac:dyDescent="0.35">
      <c r="A10" s="64" t="s">
        <v>63</v>
      </c>
      <c r="B10" s="43">
        <v>1450</v>
      </c>
      <c r="C10" s="46">
        <f>B10/H10</f>
        <v>0.78082929456112005</v>
      </c>
      <c r="D10" s="43">
        <v>86</v>
      </c>
      <c r="E10" s="46">
        <f>D10/H10</f>
        <v>4.6311254711900916E-2</v>
      </c>
      <c r="F10" s="43">
        <v>321</v>
      </c>
      <c r="G10" s="46">
        <f>F10/H10</f>
        <v>0.172859450726979</v>
      </c>
      <c r="H10" s="43">
        <f>B10+D10+F10</f>
        <v>1857</v>
      </c>
    </row>
    <row r="11" spans="1:12" ht="15.5" x14ac:dyDescent="0.35">
      <c r="A11" s="64" t="s">
        <v>13</v>
      </c>
      <c r="B11" s="43">
        <v>807</v>
      </c>
      <c r="C11" s="46">
        <f t="shared" ref="C11:C14" si="1">B11/H11</f>
        <v>0.74104683195592291</v>
      </c>
      <c r="D11" s="43">
        <v>21</v>
      </c>
      <c r="E11" s="46">
        <f t="shared" ref="E11:E14" si="2">D11/H11</f>
        <v>1.928374655647383E-2</v>
      </c>
      <c r="F11" s="43">
        <v>261</v>
      </c>
      <c r="G11" s="46">
        <f t="shared" ref="G11:G14" si="3">F11/H11</f>
        <v>0.23966942148760331</v>
      </c>
      <c r="H11" s="43">
        <f t="shared" ref="H11:H14" si="4">B11+D11+F11</f>
        <v>1089</v>
      </c>
    </row>
    <row r="12" spans="1:12" ht="15.5" x14ac:dyDescent="0.35">
      <c r="A12" s="64" t="s">
        <v>64</v>
      </c>
      <c r="B12" s="43">
        <v>883</v>
      </c>
      <c r="C12" s="46">
        <f t="shared" si="1"/>
        <v>0.78628673196794296</v>
      </c>
      <c r="D12" s="43">
        <v>68</v>
      </c>
      <c r="E12" s="46">
        <f t="shared" si="2"/>
        <v>6.0552092609082814E-2</v>
      </c>
      <c r="F12" s="43">
        <v>172</v>
      </c>
      <c r="G12" s="46">
        <f t="shared" si="3"/>
        <v>0.15316117542297417</v>
      </c>
      <c r="H12" s="43">
        <f t="shared" si="4"/>
        <v>1123</v>
      </c>
    </row>
    <row r="13" spans="1:12" ht="15.5" x14ac:dyDescent="0.35">
      <c r="A13" s="64" t="s">
        <v>14</v>
      </c>
      <c r="B13" s="43">
        <v>2487</v>
      </c>
      <c r="C13" s="46">
        <f t="shared" si="1"/>
        <v>0.80904359141184123</v>
      </c>
      <c r="D13" s="43">
        <v>72</v>
      </c>
      <c r="E13" s="46">
        <f t="shared" si="2"/>
        <v>2.3422251138581651E-2</v>
      </c>
      <c r="F13" s="43">
        <v>515</v>
      </c>
      <c r="G13" s="46">
        <f t="shared" si="3"/>
        <v>0.16753415744957709</v>
      </c>
      <c r="H13" s="43">
        <f t="shared" si="4"/>
        <v>3074</v>
      </c>
    </row>
    <row r="14" spans="1:12" ht="15.5" x14ac:dyDescent="0.35">
      <c r="A14" s="64" t="s">
        <v>65</v>
      </c>
      <c r="B14" s="43">
        <v>923</v>
      </c>
      <c r="C14" s="46">
        <f t="shared" si="1"/>
        <v>0.73079968329374501</v>
      </c>
      <c r="D14" s="43">
        <v>79</v>
      </c>
      <c r="E14" s="46">
        <f t="shared" si="2"/>
        <v>6.2549485352335704E-2</v>
      </c>
      <c r="F14" s="43">
        <v>261</v>
      </c>
      <c r="G14" s="46">
        <f t="shared" si="3"/>
        <v>0.20665083135391923</v>
      </c>
      <c r="H14" s="43">
        <f t="shared" si="4"/>
        <v>1263</v>
      </c>
    </row>
    <row r="15" spans="1:12" ht="15.5" x14ac:dyDescent="0.35">
      <c r="A15" s="66"/>
      <c r="B15" s="18"/>
      <c r="C15" s="18"/>
      <c r="D15" s="18"/>
      <c r="E15" s="18"/>
      <c r="F15" s="18"/>
      <c r="G15" s="18"/>
      <c r="H15" s="18"/>
    </row>
    <row r="16" spans="1:12" s="15" customFormat="1" ht="15.5" x14ac:dyDescent="0.35">
      <c r="A16" s="67" t="s">
        <v>21</v>
      </c>
      <c r="B16" s="37" t="s">
        <v>5</v>
      </c>
      <c r="C16" s="37" t="s">
        <v>22</v>
      </c>
      <c r="D16" s="37" t="s">
        <v>6</v>
      </c>
      <c r="E16" s="37" t="s">
        <v>22</v>
      </c>
      <c r="F16" s="37" t="s">
        <v>18</v>
      </c>
      <c r="G16" s="37" t="s">
        <v>22</v>
      </c>
      <c r="H16" s="37" t="s">
        <v>19</v>
      </c>
    </row>
    <row r="17" spans="1:8" s="14" customFormat="1" ht="15.5" x14ac:dyDescent="0.35">
      <c r="A17" s="50" t="s">
        <v>23</v>
      </c>
      <c r="B17" s="43">
        <v>4183</v>
      </c>
      <c r="C17" s="46">
        <f>B17/H17</f>
        <v>0.77049180327868849</v>
      </c>
      <c r="D17" s="43">
        <v>188</v>
      </c>
      <c r="E17" s="46">
        <f>D17/H17</f>
        <v>3.4628845091177016E-2</v>
      </c>
      <c r="F17" s="43">
        <v>1058</v>
      </c>
      <c r="G17" s="46">
        <f>F17/H17</f>
        <v>0.19487935163013445</v>
      </c>
      <c r="H17" s="43">
        <f>B17+D17+F17</f>
        <v>5429</v>
      </c>
    </row>
    <row r="18" spans="1:8" s="14" customFormat="1" ht="15.5" x14ac:dyDescent="0.35">
      <c r="A18" s="77" t="s">
        <v>24</v>
      </c>
      <c r="B18" s="43">
        <v>1812</v>
      </c>
      <c r="C18" s="46">
        <f t="shared" ref="C18:C20" si="5">B18/H18</f>
        <v>0.78919860627177696</v>
      </c>
      <c r="D18" s="43">
        <v>120</v>
      </c>
      <c r="E18" s="46">
        <f t="shared" ref="E18:E20" si="6">D18/H18</f>
        <v>5.2264808362369339E-2</v>
      </c>
      <c r="F18" s="43">
        <v>364</v>
      </c>
      <c r="G18" s="46">
        <f t="shared" ref="G18:G20" si="7">F18/H18</f>
        <v>0.15853658536585366</v>
      </c>
      <c r="H18" s="43">
        <f t="shared" ref="H18:H20" si="8">B18+D18+F18</f>
        <v>2296</v>
      </c>
    </row>
    <row r="19" spans="1:8" s="14" customFormat="1" ht="15.75" x14ac:dyDescent="0.25">
      <c r="A19" s="50" t="s">
        <v>25</v>
      </c>
      <c r="B19" s="43">
        <v>472</v>
      </c>
      <c r="C19" s="46">
        <f t="shared" si="5"/>
        <v>0.82661996497373025</v>
      </c>
      <c r="D19" s="43">
        <v>16</v>
      </c>
      <c r="E19" s="46">
        <f t="shared" si="6"/>
        <v>2.8021015761821366E-2</v>
      </c>
      <c r="F19" s="43">
        <v>83</v>
      </c>
      <c r="G19" s="46">
        <f t="shared" si="7"/>
        <v>0.14535901926444833</v>
      </c>
      <c r="H19" s="43">
        <f t="shared" si="8"/>
        <v>571</v>
      </c>
    </row>
    <row r="20" spans="1:8" s="14" customFormat="1" ht="15.75" x14ac:dyDescent="0.25">
      <c r="A20" s="50" t="s">
        <v>26</v>
      </c>
      <c r="B20" s="43">
        <v>83</v>
      </c>
      <c r="C20" s="46">
        <f t="shared" si="5"/>
        <v>0.75454545454545452</v>
      </c>
      <c r="D20" s="43">
        <v>2</v>
      </c>
      <c r="E20" s="46">
        <f t="shared" si="6"/>
        <v>1.8181818181818181E-2</v>
      </c>
      <c r="F20" s="43">
        <v>25</v>
      </c>
      <c r="G20" s="46">
        <f t="shared" si="7"/>
        <v>0.22727272727272727</v>
      </c>
      <c r="H20" s="43">
        <f t="shared" si="8"/>
        <v>110</v>
      </c>
    </row>
    <row r="26" spans="1:8" ht="15" x14ac:dyDescent="0.25">
      <c r="G26" s="4"/>
    </row>
  </sheetData>
  <mergeCells count="1">
    <mergeCell ref="A2:L2"/>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showGridLines="0" workbookViewId="0"/>
  </sheetViews>
  <sheetFormatPr defaultRowHeight="14.5" x14ac:dyDescent="0.35"/>
  <cols>
    <col min="1" max="1" width="42.26953125" style="45" bestFit="1" customWidth="1"/>
    <col min="2" max="2" width="13" bestFit="1" customWidth="1"/>
    <col min="3" max="3" width="18.54296875" bestFit="1" customWidth="1"/>
    <col min="4" max="4" width="6.26953125" bestFit="1" customWidth="1"/>
    <col min="5" max="5" width="18.54296875" bestFit="1" customWidth="1"/>
    <col min="6" max="6" width="11.54296875" bestFit="1" customWidth="1"/>
    <col min="7" max="7" width="18.54296875" bestFit="1" customWidth="1"/>
    <col min="8" max="8" width="13" bestFit="1" customWidth="1"/>
  </cols>
  <sheetData>
    <row r="1" spans="1:12" ht="15" thickBot="1" x14ac:dyDescent="0.4">
      <c r="B1" s="3"/>
      <c r="C1" s="3"/>
      <c r="D1" s="3"/>
      <c r="E1" s="3"/>
      <c r="F1" s="3"/>
      <c r="G1" s="3"/>
      <c r="H1" s="3"/>
      <c r="I1" s="3"/>
      <c r="J1" s="3"/>
      <c r="K1" s="3"/>
      <c r="L1" s="3"/>
    </row>
    <row r="2" spans="1:12" ht="26.5" thickBot="1" x14ac:dyDescent="0.65">
      <c r="A2" s="83" t="s">
        <v>27</v>
      </c>
      <c r="B2" s="84"/>
      <c r="C2" s="84"/>
      <c r="D2" s="84"/>
      <c r="E2" s="84"/>
      <c r="F2" s="84"/>
      <c r="G2" s="84"/>
      <c r="H2" s="84"/>
      <c r="I2" s="84"/>
      <c r="J2" s="84"/>
      <c r="K2" s="84"/>
      <c r="L2" s="85"/>
    </row>
    <row r="3" spans="1:12" x14ac:dyDescent="0.35">
      <c r="B3" s="3"/>
      <c r="C3" s="3"/>
      <c r="D3" s="3"/>
      <c r="E3" s="3"/>
      <c r="F3" s="3"/>
      <c r="G3" s="3"/>
      <c r="H3" s="3"/>
      <c r="I3" s="3"/>
      <c r="J3" s="3"/>
    </row>
    <row r="4" spans="1:12" ht="15.5" x14ac:dyDescent="0.35">
      <c r="A4" s="63" t="s">
        <v>27</v>
      </c>
      <c r="B4" s="36" t="s">
        <v>19</v>
      </c>
      <c r="C4" s="36" t="s">
        <v>20</v>
      </c>
      <c r="D4" s="19"/>
      <c r="E4" s="19"/>
      <c r="F4" s="19"/>
      <c r="G4" s="19"/>
      <c r="H4" s="19"/>
      <c r="I4" s="3"/>
      <c r="J4" s="3"/>
    </row>
    <row r="5" spans="1:12" ht="15.5" x14ac:dyDescent="0.35">
      <c r="A5" s="64" t="s">
        <v>3</v>
      </c>
      <c r="B5" s="43">
        <v>6376</v>
      </c>
      <c r="C5" s="33">
        <f>B5/SUM($B$5:$B$7)</f>
        <v>0.75850582916964071</v>
      </c>
      <c r="D5" s="19"/>
      <c r="E5" s="19"/>
      <c r="F5" s="19"/>
      <c r="G5" s="19"/>
      <c r="H5" s="19"/>
      <c r="I5" s="3"/>
      <c r="J5" s="3"/>
    </row>
    <row r="6" spans="1:12" ht="15.5" x14ac:dyDescent="0.35">
      <c r="A6" s="64" t="s">
        <v>4</v>
      </c>
      <c r="B6" s="43">
        <v>1219</v>
      </c>
      <c r="C6" s="33">
        <f t="shared" ref="C6:C7" si="0">B6/SUM($B$5:$B$7)</f>
        <v>0.14501546514394481</v>
      </c>
      <c r="D6" s="19"/>
      <c r="E6" s="19"/>
      <c r="F6" s="19"/>
      <c r="G6" s="19"/>
      <c r="H6" s="19"/>
      <c r="I6" s="3"/>
      <c r="J6" s="3"/>
    </row>
    <row r="7" spans="1:12" ht="15.5" x14ac:dyDescent="0.35">
      <c r="A7" s="64" t="s">
        <v>18</v>
      </c>
      <c r="B7" s="43">
        <v>811</v>
      </c>
      <c r="C7" s="33">
        <f t="shared" si="0"/>
        <v>9.6478705686414465E-2</v>
      </c>
      <c r="D7" s="19"/>
      <c r="E7" s="19"/>
      <c r="F7" s="19"/>
      <c r="G7" s="19"/>
      <c r="H7" s="19"/>
      <c r="I7" s="3"/>
      <c r="J7" s="3"/>
      <c r="K7" s="3"/>
      <c r="L7" s="3"/>
    </row>
    <row r="8" spans="1:12" ht="15.5" x14ac:dyDescent="0.35">
      <c r="A8" s="66"/>
      <c r="B8" s="19"/>
      <c r="C8" s="19"/>
      <c r="D8" s="19"/>
      <c r="E8" s="19"/>
      <c r="F8" s="19"/>
      <c r="G8" s="19"/>
      <c r="H8" s="19"/>
      <c r="I8" s="3"/>
      <c r="J8" s="3"/>
      <c r="K8" s="3"/>
      <c r="L8" s="3"/>
    </row>
    <row r="9" spans="1:12" ht="56.25" customHeight="1" x14ac:dyDescent="0.35">
      <c r="A9" s="67" t="s">
        <v>16</v>
      </c>
      <c r="B9" s="37" t="s">
        <v>3</v>
      </c>
      <c r="C9" s="37" t="s">
        <v>17</v>
      </c>
      <c r="D9" s="37" t="s">
        <v>4</v>
      </c>
      <c r="E9" s="37" t="s">
        <v>17</v>
      </c>
      <c r="F9" s="37" t="s">
        <v>18</v>
      </c>
      <c r="G9" s="37" t="s">
        <v>17</v>
      </c>
      <c r="H9" s="37" t="s">
        <v>19</v>
      </c>
    </row>
    <row r="10" spans="1:12" ht="15.5" x14ac:dyDescent="0.35">
      <c r="A10" s="64" t="s">
        <v>63</v>
      </c>
      <c r="B10" s="43">
        <v>1398</v>
      </c>
      <c r="C10" s="46">
        <f>B10/H10</f>
        <v>0.75282714054927302</v>
      </c>
      <c r="D10" s="43">
        <v>305</v>
      </c>
      <c r="E10" s="46">
        <f>D10/H10</f>
        <v>0.16424340333871837</v>
      </c>
      <c r="F10" s="43">
        <v>154</v>
      </c>
      <c r="G10" s="46">
        <f>F10/H10</f>
        <v>8.2929456112008609E-2</v>
      </c>
      <c r="H10" s="43">
        <f>B10+D10+F10</f>
        <v>1857</v>
      </c>
    </row>
    <row r="11" spans="1:12" ht="15.5" x14ac:dyDescent="0.35">
      <c r="A11" s="64" t="s">
        <v>13</v>
      </c>
      <c r="B11" s="43">
        <v>764</v>
      </c>
      <c r="C11" s="46">
        <f t="shared" ref="C11:C14" si="1">B11/H11</f>
        <v>0.70156106519742878</v>
      </c>
      <c r="D11" s="43">
        <v>210</v>
      </c>
      <c r="E11" s="46">
        <f t="shared" ref="E11:E12" si="2">D11/H11</f>
        <v>0.1928374655647383</v>
      </c>
      <c r="F11" s="43">
        <v>115</v>
      </c>
      <c r="G11" s="46">
        <f t="shared" ref="G11:G14" si="3">F11/H11</f>
        <v>0.10560146923783287</v>
      </c>
      <c r="H11" s="43">
        <f t="shared" ref="H11:H14" si="4">B11+D11+F11</f>
        <v>1089</v>
      </c>
    </row>
    <row r="12" spans="1:12" ht="15.5" x14ac:dyDescent="0.35">
      <c r="A12" s="64" t="s">
        <v>64</v>
      </c>
      <c r="B12" s="43">
        <v>848</v>
      </c>
      <c r="C12" s="46">
        <f t="shared" si="1"/>
        <v>0.75512021371326798</v>
      </c>
      <c r="D12" s="43">
        <v>172</v>
      </c>
      <c r="E12" s="46">
        <f t="shared" si="2"/>
        <v>0.15316117542297417</v>
      </c>
      <c r="F12" s="43">
        <v>103</v>
      </c>
      <c r="G12" s="46">
        <f t="shared" si="3"/>
        <v>9.1718610863757793E-2</v>
      </c>
      <c r="H12" s="43">
        <f t="shared" si="4"/>
        <v>1123</v>
      </c>
    </row>
    <row r="13" spans="1:12" ht="15.5" x14ac:dyDescent="0.35">
      <c r="A13" s="64" t="s">
        <v>14</v>
      </c>
      <c r="B13" s="43">
        <v>2437</v>
      </c>
      <c r="C13" s="46">
        <f t="shared" si="1"/>
        <v>0.7927781392322707</v>
      </c>
      <c r="D13" s="43">
        <v>395</v>
      </c>
      <c r="E13" s="46">
        <f t="shared" ref="E13:E14" si="5">D13/H13</f>
        <v>0.12849707221860768</v>
      </c>
      <c r="F13" s="43">
        <v>242</v>
      </c>
      <c r="G13" s="46">
        <f t="shared" si="3"/>
        <v>7.8724788549121669E-2</v>
      </c>
      <c r="H13" s="43">
        <f t="shared" si="4"/>
        <v>3074</v>
      </c>
    </row>
    <row r="14" spans="1:12" ht="15.5" x14ac:dyDescent="0.35">
      <c r="A14" s="64" t="s">
        <v>65</v>
      </c>
      <c r="B14" s="43">
        <v>929</v>
      </c>
      <c r="C14" s="46">
        <f t="shared" si="1"/>
        <v>0.73555027711797305</v>
      </c>
      <c r="D14" s="43">
        <v>137</v>
      </c>
      <c r="E14" s="46">
        <f t="shared" si="5"/>
        <v>0.10847189231987332</v>
      </c>
      <c r="F14" s="43">
        <v>197</v>
      </c>
      <c r="G14" s="46">
        <f t="shared" si="3"/>
        <v>0.15597783056215361</v>
      </c>
      <c r="H14" s="43">
        <f t="shared" si="4"/>
        <v>1263</v>
      </c>
    </row>
    <row r="15" spans="1:12" ht="15.5" x14ac:dyDescent="0.35">
      <c r="A15" s="66"/>
      <c r="B15" s="19"/>
      <c r="C15" s="19"/>
      <c r="D15" s="19"/>
      <c r="E15" s="19"/>
      <c r="F15" s="19"/>
      <c r="G15" s="19"/>
      <c r="H15" s="19"/>
      <c r="I15" s="3"/>
    </row>
    <row r="16" spans="1:12" ht="58.5" customHeight="1" x14ac:dyDescent="0.35">
      <c r="A16" s="67" t="s">
        <v>21</v>
      </c>
      <c r="B16" s="37" t="s">
        <v>3</v>
      </c>
      <c r="C16" s="37" t="s">
        <v>22</v>
      </c>
      <c r="D16" s="37" t="s">
        <v>4</v>
      </c>
      <c r="E16" s="37" t="s">
        <v>22</v>
      </c>
      <c r="F16" s="37" t="s">
        <v>18</v>
      </c>
      <c r="G16" s="37" t="s">
        <v>22</v>
      </c>
      <c r="H16" s="37" t="s">
        <v>19</v>
      </c>
    </row>
    <row r="17" spans="1:12" s="14" customFormat="1" ht="15.75" x14ac:dyDescent="0.25">
      <c r="A17" s="50" t="s">
        <v>23</v>
      </c>
      <c r="B17" s="43">
        <v>4006</v>
      </c>
      <c r="C17" s="46">
        <f>B17/H17</f>
        <v>0.73788911401731438</v>
      </c>
      <c r="D17" s="43">
        <v>843</v>
      </c>
      <c r="E17" s="46">
        <f>D17/H17</f>
        <v>0.15527721495671395</v>
      </c>
      <c r="F17" s="43">
        <v>580</v>
      </c>
      <c r="G17" s="46">
        <f>F17/H17</f>
        <v>0.10683367102597163</v>
      </c>
      <c r="H17" s="43">
        <f>B17+D17+F17</f>
        <v>5429</v>
      </c>
    </row>
    <row r="18" spans="1:12" s="14" customFormat="1" ht="15.75" x14ac:dyDescent="0.25">
      <c r="A18" s="77" t="s">
        <v>24</v>
      </c>
      <c r="B18" s="43">
        <v>1794</v>
      </c>
      <c r="C18" s="46">
        <f>B18/H18</f>
        <v>0.78135888501742157</v>
      </c>
      <c r="D18" s="43">
        <v>323</v>
      </c>
      <c r="E18" s="46">
        <f>D18/H18</f>
        <v>0.14067944250871081</v>
      </c>
      <c r="F18" s="43">
        <v>179</v>
      </c>
      <c r="G18" s="46">
        <f>F18/H18</f>
        <v>7.7961672473867594E-2</v>
      </c>
      <c r="H18" s="43">
        <f t="shared" ref="H18:H20" si="6">B18+D18+F18</f>
        <v>2296</v>
      </c>
    </row>
    <row r="19" spans="1:12" s="14" customFormat="1" ht="15.75" x14ac:dyDescent="0.25">
      <c r="A19" s="50" t="s">
        <v>25</v>
      </c>
      <c r="B19" s="43">
        <v>486</v>
      </c>
      <c r="C19" s="46">
        <f t="shared" ref="C19:C20" si="7">B19/H19</f>
        <v>0.85113835376532399</v>
      </c>
      <c r="D19" s="43">
        <v>46</v>
      </c>
      <c r="E19" s="46">
        <f t="shared" ref="E19:E20" si="8">D19/H19</f>
        <v>8.0560420315236428E-2</v>
      </c>
      <c r="F19" s="43">
        <v>39</v>
      </c>
      <c r="G19" s="46">
        <f t="shared" ref="G19:G20" si="9">F19/H19</f>
        <v>6.8301225919439573E-2</v>
      </c>
      <c r="H19" s="43">
        <f t="shared" si="6"/>
        <v>571</v>
      </c>
    </row>
    <row r="20" spans="1:12" s="14" customFormat="1" ht="15.75" x14ac:dyDescent="0.25">
      <c r="A20" s="50" t="s">
        <v>26</v>
      </c>
      <c r="B20" s="43">
        <v>90</v>
      </c>
      <c r="C20" s="46">
        <f t="shared" si="7"/>
        <v>0.81818181818181823</v>
      </c>
      <c r="D20" s="43">
        <v>7</v>
      </c>
      <c r="E20" s="46">
        <f t="shared" si="8"/>
        <v>6.363636363636363E-2</v>
      </c>
      <c r="F20" s="43">
        <v>13</v>
      </c>
      <c r="G20" s="46">
        <f t="shared" si="9"/>
        <v>0.11818181818181818</v>
      </c>
      <c r="H20" s="43">
        <f t="shared" si="6"/>
        <v>110</v>
      </c>
    </row>
    <row r="21" spans="1:12" ht="15" x14ac:dyDescent="0.25">
      <c r="B21" s="3"/>
      <c r="C21" s="3"/>
      <c r="D21" s="3"/>
      <c r="E21" s="3"/>
      <c r="F21" s="3"/>
      <c r="G21" s="3"/>
      <c r="H21" s="3"/>
      <c r="I21" s="3"/>
      <c r="J21" s="3"/>
      <c r="K21" s="3"/>
      <c r="L21" s="3"/>
    </row>
    <row r="22" spans="1:12" ht="15" x14ac:dyDescent="0.25">
      <c r="B22" s="3"/>
      <c r="C22" s="3"/>
      <c r="D22" s="3"/>
      <c r="E22" s="3"/>
      <c r="F22" s="3"/>
      <c r="G22" s="3"/>
      <c r="H22" s="3"/>
      <c r="I22" s="3"/>
      <c r="J22" s="3"/>
      <c r="K22" s="3"/>
      <c r="L22" s="3"/>
    </row>
    <row r="23" spans="1:12" ht="15" x14ac:dyDescent="0.25">
      <c r="D23" s="3"/>
      <c r="E23" s="3"/>
      <c r="F23" s="3"/>
      <c r="G23" s="3"/>
      <c r="H23" s="3"/>
      <c r="I23" s="3"/>
      <c r="J23" s="3"/>
      <c r="K23" s="3"/>
      <c r="L23" s="3"/>
    </row>
    <row r="24" spans="1:12" ht="15" x14ac:dyDescent="0.25">
      <c r="D24" s="3"/>
      <c r="E24" s="3"/>
      <c r="F24" s="3"/>
      <c r="G24" s="3"/>
      <c r="H24" s="3"/>
      <c r="I24" s="3"/>
      <c r="J24" s="3"/>
      <c r="K24" s="3"/>
      <c r="L24" s="3"/>
    </row>
    <row r="25" spans="1:12" ht="15" x14ac:dyDescent="0.25">
      <c r="D25" s="3"/>
      <c r="E25" s="3"/>
      <c r="F25" s="3"/>
      <c r="G25" s="3"/>
      <c r="H25" s="3"/>
      <c r="I25" s="3"/>
      <c r="J25" s="3"/>
      <c r="K25" s="3"/>
      <c r="L25" s="3"/>
    </row>
    <row r="26" spans="1:12" ht="15" x14ac:dyDescent="0.25">
      <c r="D26" s="3"/>
      <c r="E26" s="3"/>
      <c r="F26" s="3"/>
      <c r="G26" s="3"/>
      <c r="H26" s="3"/>
      <c r="I26" s="3"/>
      <c r="J26" s="3"/>
      <c r="K26" s="3"/>
      <c r="L26" s="3"/>
    </row>
  </sheetData>
  <mergeCells count="1">
    <mergeCell ref="A2:L2"/>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workbookViewId="0"/>
  </sheetViews>
  <sheetFormatPr defaultRowHeight="14.5" x14ac:dyDescent="0.35"/>
  <cols>
    <col min="1" max="1" width="42.26953125" style="45" customWidth="1"/>
    <col min="2" max="2" width="13" bestFit="1" customWidth="1"/>
    <col min="3" max="3" width="18.54296875" bestFit="1" customWidth="1"/>
    <col min="4" max="4" width="8.81640625" bestFit="1" customWidth="1"/>
    <col min="5" max="5" width="18.54296875" bestFit="1" customWidth="1"/>
    <col min="6" max="6" width="13" bestFit="1" customWidth="1"/>
    <col min="8" max="8" width="14.1796875" customWidth="1"/>
  </cols>
  <sheetData>
    <row r="1" spans="1:9" ht="15" thickBot="1" x14ac:dyDescent="0.4">
      <c r="B1" s="3"/>
      <c r="C1" s="3"/>
      <c r="D1" s="3"/>
      <c r="E1" s="3"/>
      <c r="F1" s="3"/>
      <c r="G1" s="3"/>
      <c r="H1" s="3"/>
      <c r="I1" s="3"/>
    </row>
    <row r="2" spans="1:9" ht="26.5" thickBot="1" x14ac:dyDescent="0.65">
      <c r="A2" s="90" t="s">
        <v>29</v>
      </c>
      <c r="B2" s="91"/>
      <c r="C2" s="91"/>
      <c r="D2" s="91"/>
      <c r="E2" s="91"/>
      <c r="F2" s="91"/>
      <c r="G2" s="91"/>
      <c r="H2" s="91"/>
      <c r="I2" s="92"/>
    </row>
    <row r="3" spans="1:9" x14ac:dyDescent="0.35">
      <c r="G3" s="5"/>
    </row>
    <row r="4" spans="1:9" ht="15.5" x14ac:dyDescent="0.35">
      <c r="A4" s="68" t="s">
        <v>29</v>
      </c>
      <c r="B4" s="34" t="s">
        <v>19</v>
      </c>
      <c r="C4" s="34" t="s">
        <v>20</v>
      </c>
      <c r="D4" s="17"/>
      <c r="E4" s="17"/>
      <c r="F4" s="17"/>
      <c r="G4" s="5"/>
    </row>
    <row r="5" spans="1:9" ht="15.5" x14ac:dyDescent="0.35">
      <c r="A5" s="69" t="s">
        <v>1</v>
      </c>
      <c r="B5" s="43">
        <v>2896</v>
      </c>
      <c r="C5" s="32">
        <f>B5/SUM($B$5:$B$6)</f>
        <v>0.34451582203188197</v>
      </c>
      <c r="D5" s="17"/>
      <c r="E5" s="17"/>
      <c r="F5" s="17"/>
    </row>
    <row r="6" spans="1:9" ht="15.5" x14ac:dyDescent="0.35">
      <c r="A6" s="69" t="s">
        <v>2</v>
      </c>
      <c r="B6" s="43">
        <v>5510</v>
      </c>
      <c r="C6" s="32">
        <f>B6/SUM($B$5:$B$6)</f>
        <v>0.65548417796811798</v>
      </c>
      <c r="D6" s="17"/>
      <c r="E6" s="17"/>
      <c r="F6" s="17"/>
    </row>
    <row r="7" spans="1:9" ht="15.5" x14ac:dyDescent="0.35">
      <c r="A7" s="66"/>
      <c r="B7" s="19"/>
      <c r="C7" s="19"/>
      <c r="D7" s="19"/>
      <c r="E7" s="19"/>
      <c r="F7" s="19"/>
      <c r="G7" s="3"/>
      <c r="H7" s="3"/>
      <c r="I7" s="3"/>
    </row>
    <row r="8" spans="1:9" ht="31.5" customHeight="1" x14ac:dyDescent="0.35">
      <c r="A8" s="70" t="s">
        <v>16</v>
      </c>
      <c r="B8" s="38" t="s">
        <v>1</v>
      </c>
      <c r="C8" s="38" t="s">
        <v>17</v>
      </c>
      <c r="D8" s="38" t="s">
        <v>2</v>
      </c>
      <c r="E8" s="38" t="s">
        <v>17</v>
      </c>
      <c r="F8" s="38" t="s">
        <v>19</v>
      </c>
    </row>
    <row r="9" spans="1:9" ht="15.5" x14ac:dyDescent="0.35">
      <c r="A9" s="71" t="s">
        <v>63</v>
      </c>
      <c r="B9" s="43">
        <v>326</v>
      </c>
      <c r="C9" s="30">
        <f>B9/F9</f>
        <v>0.17555196553581046</v>
      </c>
      <c r="D9" s="43">
        <v>1531</v>
      </c>
      <c r="E9" s="30">
        <f>D9/F9</f>
        <v>0.82444803446418957</v>
      </c>
      <c r="F9" s="43">
        <f>B9+D9</f>
        <v>1857</v>
      </c>
    </row>
    <row r="10" spans="1:9" ht="15.5" x14ac:dyDescent="0.35">
      <c r="A10" s="71" t="s">
        <v>13</v>
      </c>
      <c r="B10" s="43">
        <v>198</v>
      </c>
      <c r="C10" s="30">
        <f t="shared" ref="C10:C13" si="0">B10/F10</f>
        <v>0.18181818181818182</v>
      </c>
      <c r="D10" s="43">
        <v>891</v>
      </c>
      <c r="E10" s="30">
        <f t="shared" ref="E10:E13" si="1">D10/F10</f>
        <v>0.81818181818181823</v>
      </c>
      <c r="F10" s="43">
        <f t="shared" ref="F10:F13" si="2">B10+D10</f>
        <v>1089</v>
      </c>
    </row>
    <row r="11" spans="1:9" ht="15.5" x14ac:dyDescent="0.35">
      <c r="A11" s="71" t="s">
        <v>64</v>
      </c>
      <c r="B11" s="43">
        <v>397</v>
      </c>
      <c r="C11" s="30">
        <f t="shared" si="0"/>
        <v>0.3535173642030276</v>
      </c>
      <c r="D11" s="43">
        <v>726</v>
      </c>
      <c r="E11" s="30">
        <f t="shared" si="1"/>
        <v>0.6464826357969724</v>
      </c>
      <c r="F11" s="43">
        <f t="shared" si="2"/>
        <v>1123</v>
      </c>
    </row>
    <row r="12" spans="1:9" ht="15.5" x14ac:dyDescent="0.35">
      <c r="A12" s="71" t="s">
        <v>14</v>
      </c>
      <c r="B12" s="43">
        <v>1182</v>
      </c>
      <c r="C12" s="30">
        <f t="shared" si="0"/>
        <v>0.38451528952504882</v>
      </c>
      <c r="D12" s="43">
        <v>1892</v>
      </c>
      <c r="E12" s="30">
        <f t="shared" si="1"/>
        <v>0.61548471047495124</v>
      </c>
      <c r="F12" s="43">
        <f t="shared" si="2"/>
        <v>3074</v>
      </c>
    </row>
    <row r="13" spans="1:9" ht="15.5" x14ac:dyDescent="0.35">
      <c r="A13" s="71" t="s">
        <v>65</v>
      </c>
      <c r="B13" s="43">
        <v>793</v>
      </c>
      <c r="C13" s="30">
        <f t="shared" si="0"/>
        <v>0.62787015043547112</v>
      </c>
      <c r="D13" s="43">
        <v>470</v>
      </c>
      <c r="E13" s="30">
        <f t="shared" si="1"/>
        <v>0.37212984956452888</v>
      </c>
      <c r="F13" s="43">
        <f t="shared" si="2"/>
        <v>1263</v>
      </c>
    </row>
    <row r="14" spans="1:9" ht="15.5" x14ac:dyDescent="0.35">
      <c r="A14" s="66"/>
      <c r="B14" s="20"/>
      <c r="C14" s="20"/>
      <c r="D14" s="20"/>
      <c r="E14" s="20"/>
      <c r="F14" s="20"/>
    </row>
    <row r="15" spans="1:9" ht="29.25" customHeight="1" x14ac:dyDescent="0.35">
      <c r="A15" s="70" t="s">
        <v>21</v>
      </c>
      <c r="B15" s="38" t="s">
        <v>1</v>
      </c>
      <c r="C15" s="38" t="s">
        <v>22</v>
      </c>
      <c r="D15" s="38" t="s">
        <v>2</v>
      </c>
      <c r="E15" s="38" t="s">
        <v>22</v>
      </c>
      <c r="F15" s="38" t="s">
        <v>19</v>
      </c>
    </row>
    <row r="16" spans="1:9" s="14" customFormat="1" ht="15.5" x14ac:dyDescent="0.35">
      <c r="A16" s="50" t="s">
        <v>23</v>
      </c>
      <c r="B16" s="43">
        <v>1614</v>
      </c>
      <c r="C16" s="30">
        <f>B16/F16</f>
        <v>0.29729231902744518</v>
      </c>
      <c r="D16" s="42">
        <v>3815</v>
      </c>
      <c r="E16" s="30">
        <f>D16/F16</f>
        <v>0.70270768097255476</v>
      </c>
      <c r="F16" s="43">
        <f>B16+D16</f>
        <v>5429</v>
      </c>
    </row>
    <row r="17" spans="1:9" s="14" customFormat="1" ht="15.5" x14ac:dyDescent="0.35">
      <c r="A17" s="50" t="s">
        <v>24</v>
      </c>
      <c r="B17" s="43">
        <v>1018</v>
      </c>
      <c r="C17" s="30">
        <f t="shared" ref="C17:C19" si="3">B17/F17</f>
        <v>0.44337979094076657</v>
      </c>
      <c r="D17" s="42">
        <v>1278</v>
      </c>
      <c r="E17" s="30">
        <f t="shared" ref="E17:E19" si="4">D17/F17</f>
        <v>0.55662020905923348</v>
      </c>
      <c r="F17" s="43">
        <f t="shared" ref="F17:F19" si="5">B17+D17</f>
        <v>2296</v>
      </c>
    </row>
    <row r="18" spans="1:9" s="14" customFormat="1" ht="15.5" x14ac:dyDescent="0.35">
      <c r="A18" s="50" t="s">
        <v>25</v>
      </c>
      <c r="B18" s="43">
        <v>219</v>
      </c>
      <c r="C18" s="30">
        <f t="shared" si="3"/>
        <v>0.38353765323992994</v>
      </c>
      <c r="D18" s="42">
        <v>352</v>
      </c>
      <c r="E18" s="30">
        <f t="shared" si="4"/>
        <v>0.61646234676007006</v>
      </c>
      <c r="F18" s="43">
        <f t="shared" si="5"/>
        <v>571</v>
      </c>
    </row>
    <row r="19" spans="1:9" s="14" customFormat="1" ht="15.75" x14ac:dyDescent="0.25">
      <c r="A19" s="50" t="s">
        <v>26</v>
      </c>
      <c r="B19" s="43">
        <v>45</v>
      </c>
      <c r="C19" s="30">
        <f t="shared" si="3"/>
        <v>0.40909090909090912</v>
      </c>
      <c r="D19" s="42">
        <v>65</v>
      </c>
      <c r="E19" s="30">
        <f t="shared" si="4"/>
        <v>0.59090909090909094</v>
      </c>
      <c r="F19" s="43">
        <f t="shared" si="5"/>
        <v>110</v>
      </c>
    </row>
    <row r="20" spans="1:9" ht="15" x14ac:dyDescent="0.25">
      <c r="B20" s="3"/>
      <c r="C20" s="3"/>
      <c r="D20" s="3"/>
      <c r="E20" s="3"/>
      <c r="F20" s="3"/>
      <c r="G20" s="3"/>
      <c r="H20" s="3"/>
      <c r="I20" s="3"/>
    </row>
    <row r="21" spans="1:9" ht="15" x14ac:dyDescent="0.25">
      <c r="B21" s="3"/>
      <c r="C21" s="3"/>
      <c r="D21" s="3"/>
      <c r="E21" s="3"/>
      <c r="F21" s="3"/>
      <c r="G21" s="3"/>
      <c r="H21" s="3"/>
      <c r="I21" s="3"/>
    </row>
    <row r="22" spans="1:9" ht="15" x14ac:dyDescent="0.25">
      <c r="D22" s="3"/>
      <c r="E22" s="6"/>
      <c r="F22" s="3"/>
      <c r="G22" s="3"/>
      <c r="H22" s="3"/>
      <c r="I22" s="3"/>
    </row>
    <row r="23" spans="1:9" ht="15" x14ac:dyDescent="0.25">
      <c r="D23" s="3"/>
      <c r="E23" s="3"/>
      <c r="F23" s="3"/>
      <c r="G23" s="3"/>
      <c r="H23" s="3"/>
      <c r="I23" s="3"/>
    </row>
    <row r="24" spans="1:9" ht="15" x14ac:dyDescent="0.25">
      <c r="D24" s="3"/>
      <c r="E24" s="3"/>
      <c r="F24" s="3"/>
      <c r="G24" s="3"/>
      <c r="H24" s="3"/>
      <c r="I24" s="3"/>
    </row>
    <row r="25" spans="1:9" ht="15" x14ac:dyDescent="0.25">
      <c r="G25" s="5"/>
    </row>
    <row r="26" spans="1:9" ht="15" x14ac:dyDescent="0.25">
      <c r="G26" s="5"/>
    </row>
    <row r="27" spans="1:9" ht="15" x14ac:dyDescent="0.25">
      <c r="G27" s="5"/>
    </row>
    <row r="28" spans="1:9" ht="15" x14ac:dyDescent="0.25">
      <c r="G28" s="5"/>
    </row>
  </sheetData>
  <mergeCells count="1">
    <mergeCell ref="A2:I2"/>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6"/>
  <sheetViews>
    <sheetView zoomScaleNormal="100" workbookViewId="0"/>
  </sheetViews>
  <sheetFormatPr defaultColWidth="9.1796875" defaultRowHeight="14.5" x14ac:dyDescent="0.35"/>
  <cols>
    <col min="1" max="1" width="42.26953125" style="54" bestFit="1" customWidth="1"/>
    <col min="2" max="2" width="19" style="8" bestFit="1" customWidth="1"/>
    <col min="3" max="3" width="18.54296875" style="8" bestFit="1" customWidth="1"/>
    <col min="4" max="4" width="13" style="8" bestFit="1" customWidth="1"/>
    <col min="5" max="5" width="18.54296875" style="8" bestFit="1" customWidth="1"/>
    <col min="6" max="6" width="10.7265625" style="8" bestFit="1" customWidth="1"/>
    <col min="7" max="7" width="18.54296875" style="8" bestFit="1" customWidth="1"/>
    <col min="8" max="8" width="9.1796875" style="8" bestFit="1" customWidth="1"/>
    <col min="9" max="9" width="18.54296875" style="8" bestFit="1" customWidth="1"/>
    <col min="10" max="10" width="12.1796875" style="8" bestFit="1" customWidth="1"/>
    <col min="11" max="11" width="18.54296875" style="8" bestFit="1" customWidth="1"/>
    <col min="12" max="12" width="7.81640625" style="8" bestFit="1" customWidth="1"/>
    <col min="13" max="13" width="18.54296875" style="8" bestFit="1" customWidth="1"/>
    <col min="14" max="14" width="8.453125" style="8" bestFit="1" customWidth="1"/>
    <col min="15" max="15" width="18.54296875" style="8" bestFit="1" customWidth="1"/>
    <col min="16" max="16" width="11.54296875" style="8" bestFit="1" customWidth="1"/>
    <col min="17" max="17" width="18.54296875" style="8" bestFit="1" customWidth="1"/>
    <col min="18" max="18" width="13" style="8" bestFit="1" customWidth="1"/>
    <col min="19" max="19" width="9.7265625" style="8" bestFit="1" customWidth="1"/>
    <col min="20" max="20" width="8.26953125" style="8" bestFit="1" customWidth="1"/>
    <col min="21" max="21" width="12" style="8" bestFit="1" customWidth="1"/>
    <col min="22" max="22" width="9.7265625" style="8" bestFit="1" customWidth="1"/>
    <col min="23" max="23" width="11" style="8" bestFit="1" customWidth="1"/>
    <col min="24" max="24" width="12" style="8" bestFit="1" customWidth="1"/>
    <col min="25" max="25" width="9.7265625" style="8" bestFit="1" customWidth="1"/>
    <col min="26" max="26" width="13" style="8" bestFit="1" customWidth="1"/>
    <col min="27" max="27" width="4.453125" style="8" bestFit="1" customWidth="1"/>
    <col min="28" max="16384" width="9.1796875" style="8"/>
  </cols>
  <sheetData>
    <row r="1" spans="1:27" ht="15" thickBot="1" x14ac:dyDescent="0.4"/>
    <row r="2" spans="1:27" customFormat="1" ht="26.5" thickBot="1" x14ac:dyDescent="0.65">
      <c r="A2" s="90" t="s">
        <v>53</v>
      </c>
      <c r="B2" s="91"/>
      <c r="C2" s="91"/>
      <c r="D2" s="91"/>
      <c r="E2" s="91"/>
      <c r="F2" s="91"/>
      <c r="G2" s="91"/>
      <c r="H2" s="91"/>
      <c r="I2" s="92"/>
    </row>
    <row r="4" spans="1:27" s="21" customFormat="1" ht="15.5" x14ac:dyDescent="0.35">
      <c r="A4" s="39" t="s">
        <v>53</v>
      </c>
      <c r="B4" s="95" t="s">
        <v>19</v>
      </c>
      <c r="C4" s="96"/>
      <c r="D4" s="95" t="s">
        <v>20</v>
      </c>
      <c r="E4" s="96"/>
    </row>
    <row r="5" spans="1:27" s="21" customFormat="1" ht="15.5" x14ac:dyDescent="0.35">
      <c r="A5" s="22" t="s">
        <v>54</v>
      </c>
      <c r="B5" s="93">
        <v>34</v>
      </c>
      <c r="C5" s="93"/>
      <c r="D5" s="94">
        <f>B5/SUM($B$5:$C$12)</f>
        <v>4.0447299547941946E-3</v>
      </c>
      <c r="E5" s="94"/>
    </row>
    <row r="6" spans="1:27" s="21" customFormat="1" ht="15.5" x14ac:dyDescent="0.35">
      <c r="A6" s="22" t="s">
        <v>55</v>
      </c>
      <c r="B6" s="93">
        <v>504</v>
      </c>
      <c r="C6" s="93"/>
      <c r="D6" s="94">
        <f t="shared" ref="D6:D12" si="0">B6/SUM($B$5:$C$12)</f>
        <v>5.9957173447537475E-2</v>
      </c>
      <c r="E6" s="94"/>
    </row>
    <row r="7" spans="1:27" s="21" customFormat="1" ht="15.5" x14ac:dyDescent="0.35">
      <c r="A7" s="22" t="s">
        <v>56</v>
      </c>
      <c r="B7" s="93">
        <v>289</v>
      </c>
      <c r="C7" s="93"/>
      <c r="D7" s="94">
        <f t="shared" si="0"/>
        <v>3.4380204615750656E-2</v>
      </c>
      <c r="E7" s="94"/>
    </row>
    <row r="8" spans="1:27" s="21" customFormat="1" ht="15.5" x14ac:dyDescent="0.35">
      <c r="A8" s="22" t="s">
        <v>57</v>
      </c>
      <c r="B8" s="93">
        <v>3188</v>
      </c>
      <c r="C8" s="93"/>
      <c r="D8" s="94">
        <f t="shared" si="0"/>
        <v>0.37925291458482036</v>
      </c>
      <c r="E8" s="94"/>
    </row>
    <row r="9" spans="1:27" s="21" customFormat="1" ht="15.5" x14ac:dyDescent="0.35">
      <c r="A9" s="22" t="s">
        <v>58</v>
      </c>
      <c r="B9" s="93">
        <v>86</v>
      </c>
      <c r="C9" s="93"/>
      <c r="D9" s="94">
        <f t="shared" si="0"/>
        <v>1.0230787532714728E-2</v>
      </c>
      <c r="E9" s="94"/>
    </row>
    <row r="10" spans="1:27" s="21" customFormat="1" ht="15.5" x14ac:dyDescent="0.35">
      <c r="A10" s="22" t="s">
        <v>59</v>
      </c>
      <c r="B10" s="93">
        <v>2248</v>
      </c>
      <c r="C10" s="93"/>
      <c r="D10" s="94">
        <f t="shared" si="0"/>
        <v>0.26742802759933382</v>
      </c>
      <c r="E10" s="94"/>
    </row>
    <row r="11" spans="1:27" s="21" customFormat="1" ht="15.5" x14ac:dyDescent="0.35">
      <c r="A11" s="22" t="s">
        <v>60</v>
      </c>
      <c r="B11" s="93">
        <v>68</v>
      </c>
      <c r="C11" s="93"/>
      <c r="D11" s="94">
        <f t="shared" si="0"/>
        <v>8.0894599095883892E-3</v>
      </c>
      <c r="E11" s="94"/>
    </row>
    <row r="12" spans="1:27" s="21" customFormat="1" ht="15.5" x14ac:dyDescent="0.35">
      <c r="A12" s="22" t="s">
        <v>18</v>
      </c>
      <c r="B12" s="93">
        <v>1989</v>
      </c>
      <c r="C12" s="93"/>
      <c r="D12" s="94">
        <f t="shared" si="0"/>
        <v>0.2366167023554604</v>
      </c>
      <c r="E12" s="94"/>
    </row>
    <row r="13" spans="1:27" s="21" customFormat="1" ht="15.5" x14ac:dyDescent="0.35">
      <c r="A13" s="55"/>
    </row>
    <row r="14" spans="1:27" s="21" customFormat="1" ht="15.5" x14ac:dyDescent="0.35">
      <c r="A14" s="5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pans="1:27" s="24" customFormat="1" ht="38.25" customHeight="1" x14ac:dyDescent="0.35">
      <c r="A15" s="52" t="s">
        <v>16</v>
      </c>
      <c r="B15" s="40" t="s">
        <v>54</v>
      </c>
      <c r="C15" s="40" t="s">
        <v>17</v>
      </c>
      <c r="D15" s="40" t="s">
        <v>55</v>
      </c>
      <c r="E15" s="40" t="s">
        <v>17</v>
      </c>
      <c r="F15" s="40" t="s">
        <v>56</v>
      </c>
      <c r="G15" s="40" t="s">
        <v>17</v>
      </c>
      <c r="H15" s="40" t="s">
        <v>57</v>
      </c>
      <c r="I15" s="40" t="s">
        <v>17</v>
      </c>
      <c r="J15" s="40" t="s">
        <v>58</v>
      </c>
      <c r="K15" s="40" t="s">
        <v>17</v>
      </c>
      <c r="L15" s="40" t="s">
        <v>59</v>
      </c>
      <c r="M15" s="40" t="s">
        <v>17</v>
      </c>
      <c r="N15" s="40" t="s">
        <v>60</v>
      </c>
      <c r="O15" s="40" t="s">
        <v>17</v>
      </c>
      <c r="P15" s="40" t="s">
        <v>18</v>
      </c>
      <c r="Q15" s="40" t="s">
        <v>17</v>
      </c>
      <c r="R15" s="40" t="s">
        <v>19</v>
      </c>
    </row>
    <row r="16" spans="1:27" s="75" customFormat="1" ht="15.5" x14ac:dyDescent="0.35">
      <c r="A16" s="53" t="s">
        <v>63</v>
      </c>
      <c r="B16" s="25">
        <v>4</v>
      </c>
      <c r="C16" s="26">
        <f>B16/R16</f>
        <v>2.1540118470651588E-3</v>
      </c>
      <c r="D16" s="47">
        <v>89</v>
      </c>
      <c r="E16" s="26">
        <f>D16/R16</f>
        <v>4.7926763597199787E-2</v>
      </c>
      <c r="F16" s="47">
        <v>68</v>
      </c>
      <c r="G16" s="26">
        <f>F16/R16</f>
        <v>3.66182014001077E-2</v>
      </c>
      <c r="H16" s="47">
        <v>715</v>
      </c>
      <c r="I16" s="26">
        <f>H16/R16</f>
        <v>0.38502961766289717</v>
      </c>
      <c r="J16" s="47">
        <v>23</v>
      </c>
      <c r="K16" s="26">
        <f>J16/R16</f>
        <v>1.2385568120624663E-2</v>
      </c>
      <c r="L16" s="47">
        <v>481</v>
      </c>
      <c r="M16" s="26">
        <f>L16/R16</f>
        <v>0.25901992460958534</v>
      </c>
      <c r="N16" s="47">
        <v>17</v>
      </c>
      <c r="O16" s="26">
        <f>N16/R16</f>
        <v>9.154550350026925E-3</v>
      </c>
      <c r="P16" s="47">
        <v>460</v>
      </c>
      <c r="Q16" s="26">
        <f>P16/R16</f>
        <v>0.24771136241249328</v>
      </c>
      <c r="R16" s="47">
        <f>B16+D16+F16+H16+J16+L16+N16+P16</f>
        <v>1857</v>
      </c>
    </row>
    <row r="17" spans="1:27" s="75" customFormat="1" ht="15.5" x14ac:dyDescent="0.35">
      <c r="A17" s="53" t="s">
        <v>13</v>
      </c>
      <c r="B17" s="25">
        <v>2</v>
      </c>
      <c r="C17" s="26">
        <f>B17/R17</f>
        <v>1.8365472910927456E-3</v>
      </c>
      <c r="D17" s="47">
        <v>45</v>
      </c>
      <c r="E17" s="26">
        <f t="shared" ref="E17:E19" si="1">D17/R17</f>
        <v>4.1322314049586778E-2</v>
      </c>
      <c r="F17" s="47">
        <v>30</v>
      </c>
      <c r="G17" s="26">
        <f t="shared" ref="G17:G18" si="2">F17/R17</f>
        <v>2.7548209366391185E-2</v>
      </c>
      <c r="H17" s="47">
        <v>347</v>
      </c>
      <c r="I17" s="26">
        <f t="shared" ref="I17:I18" si="3">H17/R17</f>
        <v>0.31864095500459139</v>
      </c>
      <c r="J17" s="47">
        <v>6</v>
      </c>
      <c r="K17" s="26">
        <f t="shared" ref="K17:K18" si="4">J17/R17</f>
        <v>5.5096418732782371E-3</v>
      </c>
      <c r="L17" s="47">
        <v>302</v>
      </c>
      <c r="M17" s="26">
        <f t="shared" ref="M17:M18" si="5">L17/R17</f>
        <v>0.27731864095500458</v>
      </c>
      <c r="N17" s="47">
        <v>4</v>
      </c>
      <c r="O17" s="26">
        <f>N17/R17</f>
        <v>3.6730945821854912E-3</v>
      </c>
      <c r="P17" s="47">
        <v>353</v>
      </c>
      <c r="Q17" s="26">
        <f t="shared" ref="Q17:Q18" si="6">P17/R17</f>
        <v>0.32415059687786962</v>
      </c>
      <c r="R17" s="47">
        <f t="shared" ref="R17:R26" si="7">B17+D17+F17+H17+J17+L17+N17+P17</f>
        <v>1089</v>
      </c>
    </row>
    <row r="18" spans="1:27" s="75" customFormat="1" ht="15.5" x14ac:dyDescent="0.35">
      <c r="A18" s="53" t="s">
        <v>64</v>
      </c>
      <c r="B18" s="25">
        <v>4</v>
      </c>
      <c r="C18" s="26">
        <f t="shared" ref="C18:C20" si="8">B18/R18</f>
        <v>3.5618878005342831E-3</v>
      </c>
      <c r="D18" s="47">
        <v>79</v>
      </c>
      <c r="E18" s="26">
        <f t="shared" si="1"/>
        <v>7.0347284060552087E-2</v>
      </c>
      <c r="F18" s="47">
        <v>32</v>
      </c>
      <c r="G18" s="26">
        <f t="shared" si="2"/>
        <v>2.8495102404274265E-2</v>
      </c>
      <c r="H18" s="47">
        <v>489</v>
      </c>
      <c r="I18" s="26">
        <f t="shared" si="3"/>
        <v>0.43544078361531613</v>
      </c>
      <c r="J18" s="47">
        <v>11</v>
      </c>
      <c r="K18" s="26">
        <f t="shared" si="4"/>
        <v>9.7951914514692786E-3</v>
      </c>
      <c r="L18" s="47">
        <v>289</v>
      </c>
      <c r="M18" s="26">
        <f t="shared" si="5"/>
        <v>0.25734639358860195</v>
      </c>
      <c r="N18" s="47">
        <v>5</v>
      </c>
      <c r="O18" s="26">
        <f t="shared" ref="O18:O20" si="9">N18/R18</f>
        <v>4.4523597506678537E-3</v>
      </c>
      <c r="P18" s="47">
        <v>214</v>
      </c>
      <c r="Q18" s="26">
        <f t="shared" si="6"/>
        <v>0.19056099732858414</v>
      </c>
      <c r="R18" s="47">
        <f t="shared" si="7"/>
        <v>1123</v>
      </c>
    </row>
    <row r="19" spans="1:27" s="75" customFormat="1" ht="15.5" x14ac:dyDescent="0.35">
      <c r="A19" s="56" t="s">
        <v>14</v>
      </c>
      <c r="B19" s="25">
        <v>19</v>
      </c>
      <c r="C19" s="26">
        <f t="shared" si="8"/>
        <v>6.1808718282368247E-3</v>
      </c>
      <c r="D19" s="47">
        <v>191</v>
      </c>
      <c r="E19" s="26">
        <f t="shared" si="1"/>
        <v>6.2134027325959663E-2</v>
      </c>
      <c r="F19" s="47">
        <v>126</v>
      </c>
      <c r="G19" s="26">
        <f t="shared" ref="G19:G20" si="10">F19/R19</f>
        <v>4.098893949251789E-2</v>
      </c>
      <c r="H19" s="47">
        <v>1185</v>
      </c>
      <c r="I19" s="26">
        <f t="shared" ref="I19:I20" si="11">H19/R19</f>
        <v>0.38549121665582303</v>
      </c>
      <c r="J19" s="47">
        <v>28</v>
      </c>
      <c r="K19" s="26">
        <f t="shared" ref="K19:K20" si="12">J19/R19</f>
        <v>9.108653220559532E-3</v>
      </c>
      <c r="L19" s="47">
        <v>803</v>
      </c>
      <c r="M19" s="26">
        <f t="shared" ref="M19:M20" si="13">L19/R19</f>
        <v>0.26122316200390372</v>
      </c>
      <c r="N19" s="47">
        <v>31</v>
      </c>
      <c r="O19" s="26">
        <f t="shared" si="9"/>
        <v>1.0084580351333767E-2</v>
      </c>
      <c r="P19" s="47">
        <v>691</v>
      </c>
      <c r="Q19" s="26">
        <f t="shared" ref="Q19:Q20" si="14">P19/R19</f>
        <v>0.22478854912166557</v>
      </c>
      <c r="R19" s="47">
        <f t="shared" si="7"/>
        <v>3074</v>
      </c>
    </row>
    <row r="20" spans="1:27" s="75" customFormat="1" ht="15" x14ac:dyDescent="0.2">
      <c r="A20" s="53" t="s">
        <v>65</v>
      </c>
      <c r="B20" s="25">
        <v>5</v>
      </c>
      <c r="C20" s="26">
        <f t="shared" si="8"/>
        <v>3.95882818685669E-3</v>
      </c>
      <c r="D20" s="47">
        <v>100</v>
      </c>
      <c r="E20" s="26">
        <f t="shared" ref="E20" si="15">D20/R20</f>
        <v>7.9176563737133804E-2</v>
      </c>
      <c r="F20" s="47">
        <v>33</v>
      </c>
      <c r="G20" s="26">
        <f t="shared" si="10"/>
        <v>2.6128266033254157E-2</v>
      </c>
      <c r="H20" s="47">
        <v>452</v>
      </c>
      <c r="I20" s="26">
        <f t="shared" si="11"/>
        <v>0.3578780680918448</v>
      </c>
      <c r="J20" s="47">
        <v>18</v>
      </c>
      <c r="K20" s="26">
        <f t="shared" si="12"/>
        <v>1.4251781472684086E-2</v>
      </c>
      <c r="L20" s="47">
        <v>373</v>
      </c>
      <c r="M20" s="26">
        <f t="shared" si="13"/>
        <v>0.29532858273950913</v>
      </c>
      <c r="N20" s="47">
        <v>11</v>
      </c>
      <c r="O20" s="26">
        <f t="shared" si="9"/>
        <v>8.7094220110847196E-3</v>
      </c>
      <c r="P20" s="47">
        <v>271</v>
      </c>
      <c r="Q20" s="26">
        <f t="shared" si="14"/>
        <v>0.21456848772763262</v>
      </c>
      <c r="R20" s="47">
        <f t="shared" si="7"/>
        <v>1263</v>
      </c>
    </row>
    <row r="21" spans="1:27" s="27" customFormat="1" ht="15" x14ac:dyDescent="0.2">
      <c r="A21" s="55"/>
      <c r="B21" s="23"/>
      <c r="C21" s="23"/>
      <c r="D21" s="23"/>
      <c r="E21" s="23"/>
      <c r="F21" s="23"/>
      <c r="G21" s="23"/>
      <c r="H21" s="23"/>
      <c r="I21" s="23"/>
      <c r="J21" s="23"/>
      <c r="K21" s="23"/>
      <c r="L21" s="23"/>
      <c r="M21" s="23"/>
      <c r="N21" s="23"/>
      <c r="O21" s="23"/>
      <c r="P21" s="23"/>
      <c r="Q21" s="23"/>
      <c r="R21" s="23"/>
    </row>
    <row r="22" spans="1:27" s="24" customFormat="1" ht="38.25" customHeight="1" x14ac:dyDescent="0.25">
      <c r="A22" s="52" t="s">
        <v>21</v>
      </c>
      <c r="B22" s="40" t="s">
        <v>54</v>
      </c>
      <c r="C22" s="40" t="s">
        <v>22</v>
      </c>
      <c r="D22" s="40" t="s">
        <v>55</v>
      </c>
      <c r="E22" s="40" t="s">
        <v>22</v>
      </c>
      <c r="F22" s="40" t="s">
        <v>56</v>
      </c>
      <c r="G22" s="40" t="s">
        <v>22</v>
      </c>
      <c r="H22" s="40" t="s">
        <v>57</v>
      </c>
      <c r="I22" s="40" t="s">
        <v>22</v>
      </c>
      <c r="J22" s="40" t="s">
        <v>58</v>
      </c>
      <c r="K22" s="40" t="s">
        <v>22</v>
      </c>
      <c r="L22" s="40" t="s">
        <v>59</v>
      </c>
      <c r="M22" s="40" t="s">
        <v>22</v>
      </c>
      <c r="N22" s="40" t="s">
        <v>60</v>
      </c>
      <c r="O22" s="40" t="s">
        <v>22</v>
      </c>
      <c r="P22" s="40" t="s">
        <v>18</v>
      </c>
      <c r="Q22" s="40" t="s">
        <v>22</v>
      </c>
      <c r="R22" s="40" t="s">
        <v>19</v>
      </c>
    </row>
    <row r="23" spans="1:27" s="75" customFormat="1" ht="15" x14ac:dyDescent="0.2">
      <c r="A23" s="53" t="s">
        <v>23</v>
      </c>
      <c r="B23" s="25">
        <v>21</v>
      </c>
      <c r="C23" s="26">
        <f>B23/R23</f>
        <v>3.8681156750782833E-3</v>
      </c>
      <c r="D23" s="25">
        <v>287</v>
      </c>
      <c r="E23" s="26">
        <f>D23/R23</f>
        <v>5.2864247559403207E-2</v>
      </c>
      <c r="F23" s="25">
        <v>205</v>
      </c>
      <c r="G23" s="26">
        <f>F23/R23</f>
        <v>3.7760176828145149E-2</v>
      </c>
      <c r="H23" s="25">
        <v>1956</v>
      </c>
      <c r="I23" s="26">
        <f>H23/R23</f>
        <v>0.36028734573586296</v>
      </c>
      <c r="J23" s="25">
        <v>52</v>
      </c>
      <c r="K23" s="26">
        <f>J23/R23</f>
        <v>9.5781911954319395E-3</v>
      </c>
      <c r="L23" s="25">
        <v>1522</v>
      </c>
      <c r="M23" s="26">
        <f>L23/R23</f>
        <v>0.28034628845091175</v>
      </c>
      <c r="N23" s="25">
        <v>48</v>
      </c>
      <c r="O23" s="26">
        <f>N23/R23</f>
        <v>8.8414072573217897E-3</v>
      </c>
      <c r="P23" s="25">
        <v>1338</v>
      </c>
      <c r="Q23" s="26">
        <f>P23/R23</f>
        <v>0.24645422729784491</v>
      </c>
      <c r="R23" s="47">
        <f t="shared" si="7"/>
        <v>5429</v>
      </c>
    </row>
    <row r="24" spans="1:27" s="75" customFormat="1" ht="15" x14ac:dyDescent="0.2">
      <c r="A24" s="53" t="s">
        <v>24</v>
      </c>
      <c r="B24" s="25">
        <v>10</v>
      </c>
      <c r="C24" s="26">
        <f t="shared" ref="C24:C26" si="16">B24/R24</f>
        <v>4.3554006968641113E-3</v>
      </c>
      <c r="D24" s="25">
        <v>170</v>
      </c>
      <c r="E24" s="26">
        <f t="shared" ref="E24:E26" si="17">D24/R24</f>
        <v>7.4041811846689898E-2</v>
      </c>
      <c r="F24" s="25">
        <v>65</v>
      </c>
      <c r="G24" s="26">
        <f t="shared" ref="G24:G26" si="18">F24/R24</f>
        <v>2.8310104529616725E-2</v>
      </c>
      <c r="H24" s="25">
        <v>898</v>
      </c>
      <c r="I24" s="26">
        <f t="shared" ref="I24:I26" si="19">H24/R24</f>
        <v>0.39111498257839722</v>
      </c>
      <c r="J24" s="25">
        <v>27</v>
      </c>
      <c r="K24" s="26">
        <f t="shared" ref="K24:K26" si="20">J24/R24</f>
        <v>1.1759581881533102E-2</v>
      </c>
      <c r="L24" s="25">
        <v>612</v>
      </c>
      <c r="M24" s="26">
        <f t="shared" ref="M24:M26" si="21">L24/R24</f>
        <v>0.2665505226480836</v>
      </c>
      <c r="N24" s="25">
        <v>15</v>
      </c>
      <c r="O24" s="26">
        <f t="shared" ref="O24:O26" si="22">N24/R24</f>
        <v>6.5331010452961674E-3</v>
      </c>
      <c r="P24" s="25">
        <v>499</v>
      </c>
      <c r="Q24" s="26">
        <f t="shared" ref="Q24:Q26" si="23">P24/R24</f>
        <v>0.21733449477351915</v>
      </c>
      <c r="R24" s="47">
        <f t="shared" si="7"/>
        <v>2296</v>
      </c>
    </row>
    <row r="25" spans="1:27" s="75" customFormat="1" ht="15" x14ac:dyDescent="0.2">
      <c r="A25" s="53" t="s">
        <v>25</v>
      </c>
      <c r="B25" s="25">
        <v>2</v>
      </c>
      <c r="C25" s="26">
        <f t="shared" si="16"/>
        <v>3.5026269702276708E-3</v>
      </c>
      <c r="D25" s="25">
        <v>40</v>
      </c>
      <c r="E25" s="26">
        <f t="shared" si="17"/>
        <v>7.0052539404553416E-2</v>
      </c>
      <c r="F25" s="25">
        <v>18</v>
      </c>
      <c r="G25" s="26">
        <f t="shared" si="18"/>
        <v>3.1523642732049037E-2</v>
      </c>
      <c r="H25" s="25">
        <v>280</v>
      </c>
      <c r="I25" s="26">
        <f t="shared" si="19"/>
        <v>0.49036777583187391</v>
      </c>
      <c r="J25" s="25">
        <v>7</v>
      </c>
      <c r="K25" s="26">
        <f t="shared" si="20"/>
        <v>1.2259194395796848E-2</v>
      </c>
      <c r="L25" s="25">
        <v>98</v>
      </c>
      <c r="M25" s="26">
        <f t="shared" si="21"/>
        <v>0.17162872154115585</v>
      </c>
      <c r="N25" s="25">
        <v>5</v>
      </c>
      <c r="O25" s="26">
        <f t="shared" si="22"/>
        <v>8.7565674255691769E-3</v>
      </c>
      <c r="P25" s="25">
        <v>121</v>
      </c>
      <c r="Q25" s="26">
        <f t="shared" si="23"/>
        <v>0.21190893169877409</v>
      </c>
      <c r="R25" s="47">
        <f t="shared" si="7"/>
        <v>571</v>
      </c>
    </row>
    <row r="26" spans="1:27" s="75" customFormat="1" ht="15" x14ac:dyDescent="0.2">
      <c r="A26" s="53" t="s">
        <v>26</v>
      </c>
      <c r="B26" s="25">
        <v>1</v>
      </c>
      <c r="C26" s="26">
        <f t="shared" si="16"/>
        <v>9.0909090909090905E-3</v>
      </c>
      <c r="D26" s="25">
        <v>7</v>
      </c>
      <c r="E26" s="26">
        <f t="shared" si="17"/>
        <v>6.363636363636363E-2</v>
      </c>
      <c r="F26" s="25">
        <v>1</v>
      </c>
      <c r="G26" s="26">
        <f t="shared" si="18"/>
        <v>9.0909090909090905E-3</v>
      </c>
      <c r="H26" s="25">
        <v>54</v>
      </c>
      <c r="I26" s="26">
        <f t="shared" si="19"/>
        <v>0.49090909090909091</v>
      </c>
      <c r="J26" s="25">
        <v>0</v>
      </c>
      <c r="K26" s="26">
        <f t="shared" si="20"/>
        <v>0</v>
      </c>
      <c r="L26" s="25">
        <v>16</v>
      </c>
      <c r="M26" s="26">
        <f t="shared" si="21"/>
        <v>0.14545454545454545</v>
      </c>
      <c r="N26" s="25"/>
      <c r="O26" s="26">
        <f t="shared" si="22"/>
        <v>0</v>
      </c>
      <c r="P26" s="25">
        <v>31</v>
      </c>
      <c r="Q26" s="26">
        <f t="shared" si="23"/>
        <v>0.2818181818181818</v>
      </c>
      <c r="R26" s="47">
        <f t="shared" si="7"/>
        <v>110</v>
      </c>
    </row>
    <row r="27" spans="1:27" ht="15" x14ac:dyDescent="0.25">
      <c r="B27" s="7"/>
      <c r="C27" s="7"/>
      <c r="D27" s="7"/>
      <c r="E27" s="7"/>
      <c r="F27" s="7"/>
      <c r="G27" s="7"/>
      <c r="H27" s="7"/>
      <c r="I27" s="7"/>
      <c r="J27" s="7"/>
      <c r="K27" s="7"/>
      <c r="L27" s="7"/>
      <c r="M27" s="7"/>
      <c r="N27" s="7"/>
      <c r="O27" s="7"/>
      <c r="P27" s="7"/>
      <c r="Q27" s="7"/>
      <c r="R27" s="7"/>
      <c r="S27" s="7"/>
      <c r="T27" s="7"/>
      <c r="U27" s="7"/>
      <c r="V27" s="7"/>
      <c r="W27" s="7"/>
      <c r="X27" s="7"/>
      <c r="Y27" s="7"/>
      <c r="Z27" s="7"/>
      <c r="AA27" s="7"/>
    </row>
    <row r="28" spans="1:27" ht="15" x14ac:dyDescent="0.25">
      <c r="F28" s="7"/>
      <c r="G28" s="7"/>
      <c r="H28" s="7"/>
      <c r="I28" s="7"/>
      <c r="J28" s="7"/>
      <c r="K28" s="7"/>
      <c r="L28" s="7"/>
      <c r="M28" s="7"/>
      <c r="N28" s="7"/>
      <c r="O28" s="7"/>
      <c r="P28" s="7"/>
      <c r="Q28" s="7"/>
      <c r="R28" s="7"/>
      <c r="S28" s="7"/>
      <c r="T28" s="7"/>
      <c r="U28" s="7"/>
      <c r="V28" s="7"/>
      <c r="W28" s="7"/>
      <c r="X28" s="7"/>
      <c r="Y28" s="7"/>
      <c r="Z28" s="7"/>
      <c r="AA28" s="7"/>
    </row>
    <row r="29" spans="1:27" ht="15" x14ac:dyDescent="0.25">
      <c r="F29" s="7"/>
      <c r="G29" s="7"/>
      <c r="H29" s="7"/>
      <c r="I29" s="7"/>
      <c r="J29" s="7"/>
      <c r="K29" s="7"/>
      <c r="L29" s="7"/>
      <c r="M29" s="7"/>
      <c r="N29" s="7"/>
      <c r="O29" s="7"/>
      <c r="P29" s="7"/>
      <c r="Q29" s="7"/>
      <c r="R29" s="7"/>
      <c r="S29" s="7"/>
      <c r="T29" s="7"/>
      <c r="U29" s="7"/>
      <c r="V29" s="7"/>
      <c r="W29" s="7"/>
      <c r="X29" s="7"/>
      <c r="Y29" s="7"/>
      <c r="Z29" s="7"/>
      <c r="AA29" s="7"/>
    </row>
    <row r="30" spans="1:27" ht="15" x14ac:dyDescent="0.25">
      <c r="F30" s="7"/>
      <c r="G30" s="7"/>
      <c r="H30" s="7"/>
      <c r="I30" s="7"/>
      <c r="J30" s="7"/>
      <c r="K30" s="7"/>
      <c r="L30" s="7"/>
      <c r="M30" s="7"/>
      <c r="N30" s="7"/>
      <c r="O30" s="7"/>
      <c r="P30" s="7"/>
      <c r="Q30" s="7"/>
      <c r="R30" s="7"/>
      <c r="S30" s="7"/>
      <c r="T30" s="7"/>
      <c r="U30" s="7"/>
      <c r="V30" s="7"/>
      <c r="W30" s="7"/>
      <c r="X30" s="7"/>
      <c r="Y30" s="7"/>
      <c r="Z30" s="7"/>
      <c r="AA30" s="7"/>
    </row>
    <row r="31" spans="1:27" ht="15" x14ac:dyDescent="0.25">
      <c r="F31" s="7"/>
      <c r="G31" s="7"/>
      <c r="H31" s="7"/>
      <c r="I31" s="7"/>
      <c r="J31" s="7"/>
      <c r="K31" s="7"/>
      <c r="L31" s="7"/>
      <c r="M31" s="7"/>
      <c r="N31" s="7"/>
      <c r="O31" s="7"/>
      <c r="P31" s="7"/>
      <c r="Q31" s="7"/>
      <c r="R31" s="7"/>
      <c r="S31" s="7"/>
      <c r="T31" s="7"/>
      <c r="U31" s="7"/>
      <c r="V31" s="7"/>
      <c r="W31" s="7"/>
      <c r="X31" s="7"/>
      <c r="Y31" s="7"/>
      <c r="Z31" s="7"/>
      <c r="AA31" s="7"/>
    </row>
    <row r="32" spans="1:27" ht="15" x14ac:dyDescent="0.25">
      <c r="F32" s="7"/>
      <c r="G32" s="7"/>
      <c r="H32" s="7"/>
      <c r="I32" s="7"/>
      <c r="J32" s="7"/>
      <c r="K32" s="7"/>
      <c r="L32" s="7"/>
      <c r="M32" s="7"/>
      <c r="N32" s="7"/>
      <c r="O32" s="7"/>
      <c r="P32" s="7"/>
      <c r="Q32" s="7"/>
      <c r="R32" s="7"/>
      <c r="S32" s="7"/>
      <c r="T32" s="7"/>
      <c r="U32" s="7"/>
      <c r="V32" s="7"/>
      <c r="W32" s="7"/>
      <c r="X32" s="7"/>
      <c r="Y32" s="7"/>
      <c r="Z32" s="7"/>
      <c r="AA32" s="7"/>
    </row>
    <row r="33" spans="6:27" ht="15" x14ac:dyDescent="0.25">
      <c r="F33" s="7"/>
      <c r="G33" s="7"/>
      <c r="H33" s="7"/>
      <c r="I33" s="7"/>
      <c r="J33" s="7"/>
      <c r="K33" s="7"/>
      <c r="L33" s="7"/>
      <c r="M33" s="7"/>
      <c r="N33" s="7"/>
      <c r="O33" s="7"/>
      <c r="P33" s="7"/>
      <c r="Q33" s="7"/>
      <c r="R33" s="7"/>
      <c r="S33" s="7"/>
      <c r="T33" s="7"/>
      <c r="U33" s="7"/>
      <c r="V33" s="7"/>
      <c r="W33" s="7"/>
      <c r="X33" s="7"/>
      <c r="Y33" s="7"/>
      <c r="Z33" s="7"/>
      <c r="AA33" s="7"/>
    </row>
    <row r="34" spans="6:27" ht="15" x14ac:dyDescent="0.25">
      <c r="F34" s="7"/>
      <c r="G34" s="7"/>
      <c r="H34" s="7"/>
      <c r="I34" s="7"/>
      <c r="J34" s="7"/>
      <c r="K34" s="7"/>
      <c r="L34" s="7"/>
      <c r="M34" s="7"/>
      <c r="N34" s="7"/>
      <c r="O34" s="7"/>
      <c r="P34" s="7"/>
      <c r="Q34" s="7"/>
      <c r="R34" s="7"/>
      <c r="S34" s="7"/>
      <c r="T34" s="7"/>
      <c r="U34" s="7"/>
      <c r="V34" s="7"/>
      <c r="W34" s="7"/>
      <c r="X34" s="7"/>
      <c r="Y34" s="7"/>
      <c r="Z34" s="7"/>
      <c r="AA34" s="7"/>
    </row>
    <row r="35" spans="6:27" ht="15" x14ac:dyDescent="0.25">
      <c r="F35" s="7"/>
      <c r="G35" s="7"/>
      <c r="H35" s="7"/>
      <c r="I35" s="7"/>
      <c r="J35" s="7"/>
      <c r="K35" s="7"/>
      <c r="L35" s="7"/>
      <c r="M35" s="7"/>
      <c r="N35" s="7"/>
      <c r="O35" s="7"/>
      <c r="P35" s="7"/>
      <c r="Q35" s="7"/>
      <c r="R35" s="7"/>
      <c r="S35" s="7"/>
      <c r="T35" s="7"/>
      <c r="U35" s="7"/>
      <c r="V35" s="7"/>
      <c r="W35" s="7"/>
      <c r="X35" s="7"/>
      <c r="Y35" s="7"/>
      <c r="Z35" s="7"/>
      <c r="AA35" s="7"/>
    </row>
    <row r="36" spans="6:27" ht="15" x14ac:dyDescent="0.25">
      <c r="F36" s="7"/>
      <c r="G36" s="7"/>
      <c r="H36" s="7"/>
      <c r="I36" s="7"/>
      <c r="J36" s="7"/>
      <c r="K36" s="7"/>
      <c r="L36" s="7"/>
      <c r="M36" s="7"/>
      <c r="N36" s="7"/>
      <c r="O36" s="7"/>
      <c r="P36" s="7"/>
      <c r="Q36" s="7"/>
      <c r="R36" s="7"/>
      <c r="S36" s="7"/>
      <c r="T36" s="7"/>
      <c r="U36" s="7"/>
      <c r="V36" s="7"/>
      <c r="W36" s="7"/>
      <c r="X36" s="7"/>
      <c r="Y36" s="7"/>
      <c r="Z36" s="7"/>
      <c r="AA36" s="7"/>
    </row>
  </sheetData>
  <mergeCells count="19">
    <mergeCell ref="A2:I2"/>
    <mergeCell ref="B4:C4"/>
    <mergeCell ref="D4:E4"/>
    <mergeCell ref="B5:C5"/>
    <mergeCell ref="D5:E5"/>
    <mergeCell ref="B6:C6"/>
    <mergeCell ref="D6:E6"/>
    <mergeCell ref="B7:C7"/>
    <mergeCell ref="D7:E7"/>
    <mergeCell ref="B8:C8"/>
    <mergeCell ref="D8:E8"/>
    <mergeCell ref="B12:C12"/>
    <mergeCell ref="D12:E12"/>
    <mergeCell ref="B9:C9"/>
    <mergeCell ref="D9:E9"/>
    <mergeCell ref="B10:C10"/>
    <mergeCell ref="D10:E10"/>
    <mergeCell ref="B11:C11"/>
    <mergeCell ref="D11:E11"/>
  </mergeCell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5"/>
  <sheetViews>
    <sheetView zoomScaleNormal="100" workbookViewId="0"/>
  </sheetViews>
  <sheetFormatPr defaultColWidth="9.1796875" defaultRowHeight="14.5" x14ac:dyDescent="0.35"/>
  <cols>
    <col min="1" max="1" width="44.453125" style="54" bestFit="1" customWidth="1"/>
    <col min="2" max="2" width="9.54296875" style="8" bestFit="1" customWidth="1"/>
    <col min="3" max="3" width="13.26953125" style="8" bestFit="1" customWidth="1"/>
    <col min="4" max="4" width="10.7265625" style="8" bestFit="1" customWidth="1"/>
    <col min="5" max="5" width="18.54296875" style="8" bestFit="1" customWidth="1"/>
    <col min="6" max="6" width="8.7265625" style="8" bestFit="1" customWidth="1"/>
    <col min="7" max="7" width="18.54296875" style="8" bestFit="1" customWidth="1"/>
    <col min="8" max="8" width="8.7265625" style="8" bestFit="1" customWidth="1"/>
    <col min="9" max="9" width="18.54296875" style="8" bestFit="1" customWidth="1"/>
    <col min="10" max="10" width="6" style="8" bestFit="1" customWidth="1"/>
    <col min="11" max="11" width="18.54296875" style="8" bestFit="1" customWidth="1"/>
    <col min="12" max="12" width="7.1796875" style="8" bestFit="1" customWidth="1"/>
    <col min="13" max="13" width="18.54296875" style="8" bestFit="1" customWidth="1"/>
    <col min="14" max="14" width="6.81640625" style="8" bestFit="1" customWidth="1"/>
    <col min="15" max="15" width="18.54296875" style="8" bestFit="1" customWidth="1"/>
    <col min="16" max="16" width="11.54296875" style="8" bestFit="1" customWidth="1"/>
    <col min="17" max="17" width="18.54296875" style="8" bestFit="1" customWidth="1"/>
    <col min="18" max="18" width="13" style="8" bestFit="1" customWidth="1"/>
    <col min="19" max="16384" width="9.1796875" style="8"/>
  </cols>
  <sheetData>
    <row r="1" spans="1:27" ht="15" thickBot="1" x14ac:dyDescent="0.4">
      <c r="B1" s="7"/>
      <c r="C1" s="7"/>
      <c r="D1" s="7"/>
      <c r="E1" s="7"/>
      <c r="F1" s="7"/>
      <c r="G1" s="7"/>
      <c r="H1" s="7"/>
      <c r="I1" s="7"/>
      <c r="J1" s="7"/>
      <c r="K1" s="7"/>
      <c r="L1" s="7"/>
      <c r="M1" s="7"/>
      <c r="N1" s="7"/>
      <c r="O1" s="7"/>
      <c r="P1" s="7"/>
      <c r="Q1" s="7"/>
      <c r="R1" s="7"/>
      <c r="S1" s="7"/>
      <c r="T1" s="7"/>
      <c r="U1" s="7"/>
      <c r="V1" s="7"/>
      <c r="W1" s="7"/>
      <c r="X1" s="7"/>
      <c r="Y1" s="7"/>
      <c r="Z1" s="7"/>
      <c r="AA1" s="7"/>
    </row>
    <row r="2" spans="1:27" customFormat="1" ht="26.5" thickBot="1" x14ac:dyDescent="0.65">
      <c r="A2" s="90" t="s">
        <v>41</v>
      </c>
      <c r="B2" s="91"/>
      <c r="C2" s="91"/>
      <c r="D2" s="91"/>
      <c r="E2" s="91"/>
      <c r="F2" s="91"/>
      <c r="G2" s="91"/>
      <c r="H2" s="91"/>
      <c r="I2" s="92"/>
    </row>
    <row r="4" spans="1:27" s="21" customFormat="1" ht="15.5" x14ac:dyDescent="0.35">
      <c r="A4" s="39" t="s">
        <v>41</v>
      </c>
      <c r="B4" s="95" t="s">
        <v>19</v>
      </c>
      <c r="C4" s="96"/>
      <c r="D4" s="95" t="s">
        <v>20</v>
      </c>
      <c r="E4" s="96"/>
      <c r="M4" s="21">
        <f>SUM(R15:R19)</f>
        <v>8406</v>
      </c>
    </row>
    <row r="5" spans="1:27" s="21" customFormat="1" ht="15.5" x14ac:dyDescent="0.35">
      <c r="A5" s="22" t="s">
        <v>48</v>
      </c>
      <c r="B5" s="93">
        <v>12</v>
      </c>
      <c r="C5" s="93"/>
      <c r="D5" s="94">
        <f>B5/SUM($B$5:$C$12)</f>
        <v>1.4275517487508922E-3</v>
      </c>
      <c r="E5" s="94"/>
    </row>
    <row r="6" spans="1:27" s="21" customFormat="1" ht="15.5" x14ac:dyDescent="0.35">
      <c r="A6" s="22" t="s">
        <v>43</v>
      </c>
      <c r="B6" s="93">
        <v>1356</v>
      </c>
      <c r="C6" s="93"/>
      <c r="D6" s="94">
        <f t="shared" ref="D6:D12" si="0">B6/SUM($B$5:$C$12)</f>
        <v>0.16131334760885083</v>
      </c>
      <c r="E6" s="94"/>
    </row>
    <row r="7" spans="1:27" s="21" customFormat="1" ht="15.5" x14ac:dyDescent="0.35">
      <c r="A7" s="22" t="s">
        <v>44</v>
      </c>
      <c r="B7" s="93">
        <v>1</v>
      </c>
      <c r="C7" s="93"/>
      <c r="D7" s="94">
        <f t="shared" si="0"/>
        <v>1.1896264572924102E-4</v>
      </c>
      <c r="E7" s="94"/>
    </row>
    <row r="8" spans="1:27" s="21" customFormat="1" ht="15.5" x14ac:dyDescent="0.35">
      <c r="A8" s="22" t="s">
        <v>45</v>
      </c>
      <c r="B8" s="93">
        <v>228</v>
      </c>
      <c r="C8" s="93"/>
      <c r="D8" s="94">
        <f t="shared" si="0"/>
        <v>2.7123483226266953E-2</v>
      </c>
      <c r="E8" s="94"/>
    </row>
    <row r="9" spans="1:27" s="21" customFormat="1" ht="15.5" x14ac:dyDescent="0.35">
      <c r="A9" s="22" t="s">
        <v>46</v>
      </c>
      <c r="B9" s="93">
        <v>33</v>
      </c>
      <c r="C9" s="93"/>
      <c r="D9" s="94">
        <f t="shared" si="0"/>
        <v>3.9257673090649535E-3</v>
      </c>
      <c r="E9" s="94"/>
    </row>
    <row r="10" spans="1:27" s="21" customFormat="1" ht="15.5" x14ac:dyDescent="0.35">
      <c r="A10" s="22" t="s">
        <v>49</v>
      </c>
      <c r="B10" s="93">
        <v>100</v>
      </c>
      <c r="C10" s="93"/>
      <c r="D10" s="94">
        <f t="shared" si="0"/>
        <v>1.1896264572924102E-2</v>
      </c>
      <c r="E10" s="94"/>
    </row>
    <row r="11" spans="1:27" s="21" customFormat="1" ht="15.5" x14ac:dyDescent="0.35">
      <c r="A11" s="22" t="s">
        <v>47</v>
      </c>
      <c r="B11" s="93">
        <v>1256</v>
      </c>
      <c r="C11" s="93"/>
      <c r="D11" s="94">
        <f t="shared" si="0"/>
        <v>0.14941708303592671</v>
      </c>
      <c r="E11" s="94"/>
    </row>
    <row r="12" spans="1:27" s="21" customFormat="1" ht="15.5" x14ac:dyDescent="0.35">
      <c r="A12" s="22" t="s">
        <v>18</v>
      </c>
      <c r="B12" s="93">
        <v>5420</v>
      </c>
      <c r="C12" s="93"/>
      <c r="D12" s="94">
        <f t="shared" si="0"/>
        <v>0.64477753985248631</v>
      </c>
      <c r="E12" s="94"/>
    </row>
    <row r="13" spans="1:27" s="21" customFormat="1" ht="15.5" x14ac:dyDescent="0.35">
      <c r="A13" s="5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1:27" s="24" customFormat="1" ht="51" customHeight="1" x14ac:dyDescent="0.35">
      <c r="A14" s="72" t="s">
        <v>16</v>
      </c>
      <c r="B14" s="41" t="s">
        <v>42</v>
      </c>
      <c r="C14" s="41" t="s">
        <v>17</v>
      </c>
      <c r="D14" s="41" t="s">
        <v>43</v>
      </c>
      <c r="E14" s="41" t="s">
        <v>17</v>
      </c>
      <c r="F14" s="41" t="s">
        <v>44</v>
      </c>
      <c r="G14" s="41" t="s">
        <v>17</v>
      </c>
      <c r="H14" s="41" t="s">
        <v>45</v>
      </c>
      <c r="I14" s="41" t="s">
        <v>17</v>
      </c>
      <c r="J14" s="41" t="s">
        <v>46</v>
      </c>
      <c r="K14" s="41" t="s">
        <v>17</v>
      </c>
      <c r="L14" s="41" t="s">
        <v>39</v>
      </c>
      <c r="M14" s="41" t="s">
        <v>17</v>
      </c>
      <c r="N14" s="41" t="s">
        <v>47</v>
      </c>
      <c r="O14" s="41" t="s">
        <v>17</v>
      </c>
      <c r="P14" s="41" t="s">
        <v>18</v>
      </c>
      <c r="Q14" s="41" t="s">
        <v>17</v>
      </c>
      <c r="R14" s="41" t="s">
        <v>19</v>
      </c>
    </row>
    <row r="15" spans="1:27" s="27" customFormat="1" ht="15.5" x14ac:dyDescent="0.35">
      <c r="A15" s="53" t="s">
        <v>63</v>
      </c>
      <c r="B15" s="25">
        <v>0</v>
      </c>
      <c r="C15" s="26">
        <f>B15/R15</f>
        <v>0</v>
      </c>
      <c r="D15" s="47">
        <v>256</v>
      </c>
      <c r="E15" s="26">
        <f>D15/R15</f>
        <v>0.13785675821217017</v>
      </c>
      <c r="F15" s="47">
        <v>0</v>
      </c>
      <c r="G15" s="26">
        <f>F15/R15</f>
        <v>0</v>
      </c>
      <c r="H15" s="47">
        <v>53</v>
      </c>
      <c r="I15" s="26">
        <f>H15/R15</f>
        <v>2.8540656973613354E-2</v>
      </c>
      <c r="J15" s="47">
        <v>3</v>
      </c>
      <c r="K15" s="26">
        <f>J15/R15</f>
        <v>1.6155088852988692E-3</v>
      </c>
      <c r="L15" s="47">
        <v>19</v>
      </c>
      <c r="M15" s="26">
        <f>L15/R15</f>
        <v>1.0231556273559504E-2</v>
      </c>
      <c r="N15" s="47">
        <v>209</v>
      </c>
      <c r="O15" s="26">
        <f>N15/R15</f>
        <v>0.11254711900915455</v>
      </c>
      <c r="P15" s="47">
        <v>1317</v>
      </c>
      <c r="Q15" s="26">
        <f>P15/R15</f>
        <v>0.70920840064620361</v>
      </c>
      <c r="R15" s="47">
        <f>B15+D15+F15+H15+J15+L15+N15+P15</f>
        <v>1857</v>
      </c>
    </row>
    <row r="16" spans="1:27" s="27" customFormat="1" ht="15.5" x14ac:dyDescent="0.35">
      <c r="A16" s="53" t="s">
        <v>13</v>
      </c>
      <c r="B16" s="25">
        <v>1</v>
      </c>
      <c r="C16" s="26">
        <f>B16/R16</f>
        <v>9.1827364554637281E-4</v>
      </c>
      <c r="D16" s="47">
        <v>106</v>
      </c>
      <c r="E16" s="26">
        <f t="shared" ref="E16:E17" si="1">D16/R16</f>
        <v>9.7337006427915512E-2</v>
      </c>
      <c r="F16" s="47">
        <v>0</v>
      </c>
      <c r="G16" s="26">
        <f>F16/R16</f>
        <v>0</v>
      </c>
      <c r="H16" s="47">
        <v>25</v>
      </c>
      <c r="I16" s="26">
        <f>H16/R16</f>
        <v>2.2956841138659319E-2</v>
      </c>
      <c r="J16" s="47">
        <v>6</v>
      </c>
      <c r="K16" s="26">
        <f>J16/R16</f>
        <v>5.5096418732782371E-3</v>
      </c>
      <c r="L16" s="47">
        <v>6</v>
      </c>
      <c r="M16" s="26">
        <f>L16/R16</f>
        <v>5.5096418732782371E-3</v>
      </c>
      <c r="N16" s="47">
        <v>144</v>
      </c>
      <c r="O16" s="26">
        <f t="shared" ref="O16:O17" si="2">N16/R16</f>
        <v>0.13223140495867769</v>
      </c>
      <c r="P16" s="47">
        <v>801</v>
      </c>
      <c r="Q16" s="26">
        <f t="shared" ref="Q16:Q17" si="3">P16/R16</f>
        <v>0.73553719008264462</v>
      </c>
      <c r="R16" s="47">
        <f t="shared" ref="R16:R25" si="4">B16+D16+F16+H16+J16+L16+N16+P16</f>
        <v>1089</v>
      </c>
    </row>
    <row r="17" spans="1:27" s="27" customFormat="1" ht="15.5" x14ac:dyDescent="0.35">
      <c r="A17" s="53" t="s">
        <v>64</v>
      </c>
      <c r="B17" s="25">
        <v>1</v>
      </c>
      <c r="C17" s="26">
        <f t="shared" ref="C17:C25" si="5">B17/R17</f>
        <v>8.9047195013357077E-4</v>
      </c>
      <c r="D17" s="47">
        <v>128</v>
      </c>
      <c r="E17" s="26">
        <f t="shared" si="1"/>
        <v>0.11398040961709706</v>
      </c>
      <c r="F17" s="47">
        <v>0</v>
      </c>
      <c r="G17" s="26">
        <f t="shared" ref="G17:G25" si="6">F17/R17</f>
        <v>0</v>
      </c>
      <c r="H17" s="47">
        <v>29</v>
      </c>
      <c r="I17" s="26">
        <f t="shared" ref="I17:I25" si="7">H17/R17</f>
        <v>2.5823686553873553E-2</v>
      </c>
      <c r="J17" s="47">
        <v>3</v>
      </c>
      <c r="K17" s="26">
        <f t="shared" ref="K17:K25" si="8">J17/R17</f>
        <v>2.6714158504007124E-3</v>
      </c>
      <c r="L17" s="47">
        <v>9</v>
      </c>
      <c r="M17" s="26">
        <f t="shared" ref="M17:M25" si="9">L17/R17</f>
        <v>8.0142475512021364E-3</v>
      </c>
      <c r="N17" s="47">
        <v>158</v>
      </c>
      <c r="O17" s="26">
        <f t="shared" si="2"/>
        <v>0.14069456812110417</v>
      </c>
      <c r="P17" s="47">
        <v>795</v>
      </c>
      <c r="Q17" s="26">
        <f t="shared" si="3"/>
        <v>0.70792520035618878</v>
      </c>
      <c r="R17" s="47">
        <f t="shared" si="4"/>
        <v>1123</v>
      </c>
    </row>
    <row r="18" spans="1:27" s="27" customFormat="1" ht="15.5" x14ac:dyDescent="0.35">
      <c r="A18" s="53" t="s">
        <v>14</v>
      </c>
      <c r="B18" s="25">
        <v>5</v>
      </c>
      <c r="C18" s="26">
        <f t="shared" si="5"/>
        <v>1.6265452179570592E-3</v>
      </c>
      <c r="D18" s="47">
        <v>645</v>
      </c>
      <c r="E18" s="26">
        <f t="shared" ref="E18:E25" si="10">D18/R18</f>
        <v>0.20982433311646065</v>
      </c>
      <c r="F18" s="47">
        <v>1</v>
      </c>
      <c r="G18" s="26">
        <f t="shared" si="6"/>
        <v>3.2530904359141186E-4</v>
      </c>
      <c r="H18" s="47">
        <v>100</v>
      </c>
      <c r="I18" s="26">
        <f t="shared" si="7"/>
        <v>3.2530904359141181E-2</v>
      </c>
      <c r="J18" s="47">
        <v>17</v>
      </c>
      <c r="K18" s="26">
        <f t="shared" si="8"/>
        <v>5.5302537410540009E-3</v>
      </c>
      <c r="L18" s="47">
        <v>52</v>
      </c>
      <c r="M18" s="26">
        <f t="shared" si="9"/>
        <v>1.6916070266753416E-2</v>
      </c>
      <c r="N18" s="47">
        <v>496</v>
      </c>
      <c r="O18" s="26">
        <f t="shared" ref="O18:O25" si="11">N18/R18</f>
        <v>0.16135328562134027</v>
      </c>
      <c r="P18" s="47">
        <v>1758</v>
      </c>
      <c r="Q18" s="26">
        <f t="shared" ref="Q18:Q25" si="12">P18/R18</f>
        <v>0.57189329863370197</v>
      </c>
      <c r="R18" s="47">
        <f t="shared" si="4"/>
        <v>3074</v>
      </c>
    </row>
    <row r="19" spans="1:27" s="27" customFormat="1" ht="15" x14ac:dyDescent="0.2">
      <c r="A19" s="53" t="s">
        <v>65</v>
      </c>
      <c r="B19" s="25">
        <v>5</v>
      </c>
      <c r="C19" s="26">
        <f t="shared" si="5"/>
        <v>3.95882818685669E-3</v>
      </c>
      <c r="D19" s="47">
        <v>221</v>
      </c>
      <c r="E19" s="26">
        <f t="shared" si="10"/>
        <v>0.17498020585906571</v>
      </c>
      <c r="F19" s="47">
        <v>0</v>
      </c>
      <c r="G19" s="26">
        <f t="shared" si="6"/>
        <v>0</v>
      </c>
      <c r="H19" s="47">
        <v>21</v>
      </c>
      <c r="I19" s="26">
        <f t="shared" si="7"/>
        <v>1.66270783847981E-2</v>
      </c>
      <c r="J19" s="47">
        <v>4</v>
      </c>
      <c r="K19" s="26">
        <f t="shared" si="8"/>
        <v>3.1670625494853522E-3</v>
      </c>
      <c r="L19" s="47">
        <v>14</v>
      </c>
      <c r="M19" s="26">
        <f t="shared" si="9"/>
        <v>1.1084718923198733E-2</v>
      </c>
      <c r="N19" s="47">
        <v>249</v>
      </c>
      <c r="O19" s="26">
        <f t="shared" si="11"/>
        <v>0.19714964370546317</v>
      </c>
      <c r="P19" s="47">
        <v>749</v>
      </c>
      <c r="Q19" s="26">
        <f t="shared" si="12"/>
        <v>0.59303246239113228</v>
      </c>
      <c r="R19" s="47">
        <f t="shared" si="4"/>
        <v>1263</v>
      </c>
    </row>
    <row r="20" spans="1:27" s="27" customFormat="1" ht="15" x14ac:dyDescent="0.2">
      <c r="A20" s="55"/>
      <c r="B20" s="23"/>
      <c r="C20" s="23"/>
      <c r="D20" s="23"/>
      <c r="E20" s="23"/>
      <c r="F20" s="23"/>
      <c r="G20" s="23"/>
      <c r="H20" s="23"/>
      <c r="I20" s="23"/>
      <c r="J20" s="23"/>
      <c r="K20" s="23"/>
      <c r="L20" s="23"/>
      <c r="M20" s="23"/>
      <c r="N20" s="23"/>
      <c r="O20" s="23"/>
      <c r="P20" s="23"/>
      <c r="Q20" s="23"/>
      <c r="R20" s="23"/>
    </row>
    <row r="21" spans="1:27" s="24" customFormat="1" ht="51" customHeight="1" x14ac:dyDescent="0.25">
      <c r="A21" s="72" t="s">
        <v>21</v>
      </c>
      <c r="B21" s="41" t="s">
        <v>42</v>
      </c>
      <c r="C21" s="41" t="s">
        <v>22</v>
      </c>
      <c r="D21" s="41" t="s">
        <v>43</v>
      </c>
      <c r="E21" s="41" t="s">
        <v>22</v>
      </c>
      <c r="F21" s="41" t="s">
        <v>44</v>
      </c>
      <c r="G21" s="41" t="s">
        <v>22</v>
      </c>
      <c r="H21" s="41" t="s">
        <v>45</v>
      </c>
      <c r="I21" s="41" t="s">
        <v>22</v>
      </c>
      <c r="J21" s="41" t="s">
        <v>46</v>
      </c>
      <c r="K21" s="41" t="s">
        <v>22</v>
      </c>
      <c r="L21" s="41" t="s">
        <v>39</v>
      </c>
      <c r="M21" s="41" t="s">
        <v>22</v>
      </c>
      <c r="N21" s="41" t="s">
        <v>47</v>
      </c>
      <c r="O21" s="41" t="s">
        <v>22</v>
      </c>
      <c r="P21" s="41" t="s">
        <v>18</v>
      </c>
      <c r="Q21" s="41" t="s">
        <v>22</v>
      </c>
      <c r="R21" s="41" t="s">
        <v>19</v>
      </c>
    </row>
    <row r="22" spans="1:27" s="75" customFormat="1" ht="15" x14ac:dyDescent="0.2">
      <c r="A22" s="53" t="s">
        <v>23</v>
      </c>
      <c r="B22" s="25">
        <v>6</v>
      </c>
      <c r="C22" s="26">
        <f t="shared" si="5"/>
        <v>1.1051759071652237E-3</v>
      </c>
      <c r="D22" s="25">
        <v>974</v>
      </c>
      <c r="E22" s="26">
        <f t="shared" si="10"/>
        <v>0.17940688892982132</v>
      </c>
      <c r="F22" s="25">
        <v>1</v>
      </c>
      <c r="G22" s="26">
        <f t="shared" si="6"/>
        <v>1.841959845275373E-4</v>
      </c>
      <c r="H22" s="25">
        <v>179</v>
      </c>
      <c r="I22" s="26">
        <f t="shared" si="7"/>
        <v>3.2971081230429175E-2</v>
      </c>
      <c r="J22" s="25">
        <v>22</v>
      </c>
      <c r="K22" s="26">
        <f t="shared" si="8"/>
        <v>4.0523116596058208E-3</v>
      </c>
      <c r="L22" s="25">
        <v>72</v>
      </c>
      <c r="M22" s="26">
        <f t="shared" si="9"/>
        <v>1.3262110885982685E-2</v>
      </c>
      <c r="N22" s="25">
        <v>800</v>
      </c>
      <c r="O22" s="26">
        <f t="shared" si="11"/>
        <v>0.14735678762202983</v>
      </c>
      <c r="P22" s="25">
        <v>3375</v>
      </c>
      <c r="Q22" s="26">
        <f t="shared" si="12"/>
        <v>0.62166144778043841</v>
      </c>
      <c r="R22" s="47">
        <f t="shared" si="4"/>
        <v>5429</v>
      </c>
    </row>
    <row r="23" spans="1:27" s="75" customFormat="1" ht="15" x14ac:dyDescent="0.2">
      <c r="A23" s="53" t="s">
        <v>24</v>
      </c>
      <c r="B23" s="25">
        <v>4</v>
      </c>
      <c r="C23" s="26">
        <f t="shared" si="5"/>
        <v>1.7421602787456446E-3</v>
      </c>
      <c r="D23" s="25">
        <v>299</v>
      </c>
      <c r="E23" s="26">
        <f t="shared" si="10"/>
        <v>0.13022648083623695</v>
      </c>
      <c r="F23" s="25">
        <v>0</v>
      </c>
      <c r="G23" s="26">
        <f t="shared" si="6"/>
        <v>0</v>
      </c>
      <c r="H23" s="25">
        <v>42</v>
      </c>
      <c r="I23" s="26">
        <f t="shared" si="7"/>
        <v>1.8292682926829267E-2</v>
      </c>
      <c r="J23" s="25">
        <v>10</v>
      </c>
      <c r="K23" s="26">
        <f t="shared" si="8"/>
        <v>4.3554006968641113E-3</v>
      </c>
      <c r="L23" s="25">
        <v>25</v>
      </c>
      <c r="M23" s="26">
        <f t="shared" si="9"/>
        <v>1.0888501742160279E-2</v>
      </c>
      <c r="N23" s="25">
        <v>344</v>
      </c>
      <c r="O23" s="26">
        <f t="shared" si="11"/>
        <v>0.14982578397212543</v>
      </c>
      <c r="P23" s="25">
        <v>1572</v>
      </c>
      <c r="Q23" s="26">
        <f t="shared" si="12"/>
        <v>0.68466898954703836</v>
      </c>
      <c r="R23" s="47">
        <f t="shared" si="4"/>
        <v>2296</v>
      </c>
    </row>
    <row r="24" spans="1:27" s="75" customFormat="1" ht="15" x14ac:dyDescent="0.2">
      <c r="A24" s="53" t="s">
        <v>25</v>
      </c>
      <c r="B24" s="25">
        <v>2</v>
      </c>
      <c r="C24" s="26">
        <f t="shared" si="5"/>
        <v>3.5026269702276708E-3</v>
      </c>
      <c r="D24" s="25">
        <v>74</v>
      </c>
      <c r="E24" s="26">
        <f t="shared" si="10"/>
        <v>0.1295971978984238</v>
      </c>
      <c r="F24" s="25">
        <v>0</v>
      </c>
      <c r="G24" s="26">
        <f t="shared" si="6"/>
        <v>0</v>
      </c>
      <c r="H24" s="25">
        <v>6</v>
      </c>
      <c r="I24" s="26">
        <f t="shared" si="7"/>
        <v>1.0507880910683012E-2</v>
      </c>
      <c r="J24" s="25"/>
      <c r="K24" s="26">
        <f t="shared" si="8"/>
        <v>0</v>
      </c>
      <c r="L24" s="25">
        <v>3</v>
      </c>
      <c r="M24" s="26">
        <f t="shared" si="9"/>
        <v>5.2539404553415062E-3</v>
      </c>
      <c r="N24" s="25">
        <v>92</v>
      </c>
      <c r="O24" s="26">
        <f t="shared" si="11"/>
        <v>0.16112084063047286</v>
      </c>
      <c r="P24" s="25">
        <v>394</v>
      </c>
      <c r="Q24" s="26">
        <f t="shared" si="12"/>
        <v>0.69001751313485116</v>
      </c>
      <c r="R24" s="47">
        <f t="shared" si="4"/>
        <v>571</v>
      </c>
    </row>
    <row r="25" spans="1:27" s="75" customFormat="1" ht="15" x14ac:dyDescent="0.2">
      <c r="A25" s="53" t="s">
        <v>26</v>
      </c>
      <c r="B25" s="25">
        <v>0</v>
      </c>
      <c r="C25" s="26">
        <f t="shared" si="5"/>
        <v>0</v>
      </c>
      <c r="D25" s="25">
        <v>9</v>
      </c>
      <c r="E25" s="26">
        <f t="shared" si="10"/>
        <v>8.1818181818181818E-2</v>
      </c>
      <c r="F25" s="25">
        <v>0</v>
      </c>
      <c r="G25" s="26">
        <f t="shared" si="6"/>
        <v>0</v>
      </c>
      <c r="H25" s="25">
        <v>1</v>
      </c>
      <c r="I25" s="26">
        <f t="shared" si="7"/>
        <v>9.0909090909090905E-3</v>
      </c>
      <c r="J25" s="25">
        <v>1</v>
      </c>
      <c r="K25" s="26">
        <f t="shared" si="8"/>
        <v>9.0909090909090905E-3</v>
      </c>
      <c r="L25" s="25"/>
      <c r="M25" s="26">
        <f t="shared" si="9"/>
        <v>0</v>
      </c>
      <c r="N25" s="25">
        <v>20</v>
      </c>
      <c r="O25" s="26">
        <f t="shared" si="11"/>
        <v>0.18181818181818182</v>
      </c>
      <c r="P25" s="25">
        <v>79</v>
      </c>
      <c r="Q25" s="26">
        <f t="shared" si="12"/>
        <v>0.71818181818181814</v>
      </c>
      <c r="R25" s="47">
        <f t="shared" si="4"/>
        <v>110</v>
      </c>
    </row>
    <row r="26" spans="1:27" ht="15" x14ac:dyDescent="0.25">
      <c r="B26" s="7"/>
      <c r="C26" s="7"/>
      <c r="D26" s="7"/>
      <c r="E26" s="7"/>
      <c r="F26" s="7"/>
      <c r="G26" s="7"/>
      <c r="H26" s="7"/>
      <c r="I26" s="7"/>
      <c r="J26" s="7"/>
      <c r="K26" s="7"/>
      <c r="L26" s="7"/>
      <c r="M26" s="7"/>
      <c r="N26" s="7"/>
      <c r="O26" s="7"/>
      <c r="P26" s="7"/>
      <c r="Q26" s="7"/>
      <c r="R26" s="7"/>
      <c r="S26" s="7"/>
      <c r="T26" s="7"/>
      <c r="U26" s="7"/>
      <c r="V26" s="7"/>
      <c r="W26" s="7"/>
      <c r="X26" s="7"/>
      <c r="Y26" s="7"/>
      <c r="Z26" s="7"/>
    </row>
    <row r="27" spans="1:27" ht="15" x14ac:dyDescent="0.25">
      <c r="F27" s="7"/>
      <c r="G27" s="7"/>
      <c r="H27" s="7"/>
      <c r="I27" s="7"/>
      <c r="J27" s="7"/>
      <c r="K27" s="7"/>
      <c r="L27" s="7"/>
      <c r="M27" s="7"/>
      <c r="N27" s="7"/>
      <c r="O27" s="7"/>
      <c r="P27" s="7"/>
      <c r="Q27" s="7"/>
      <c r="R27" s="7"/>
      <c r="S27" s="7"/>
      <c r="T27" s="7"/>
      <c r="U27" s="7"/>
      <c r="V27" s="7"/>
      <c r="W27" s="7"/>
      <c r="X27" s="7"/>
      <c r="Y27" s="7"/>
      <c r="Z27" s="7"/>
      <c r="AA27" s="7"/>
    </row>
    <row r="28" spans="1:27" ht="15" x14ac:dyDescent="0.25">
      <c r="F28" s="7"/>
      <c r="G28" s="7"/>
      <c r="H28" s="7"/>
      <c r="I28" s="7"/>
      <c r="J28" s="7"/>
      <c r="K28" s="7"/>
      <c r="L28" s="7"/>
      <c r="M28" s="7"/>
      <c r="N28" s="7"/>
      <c r="O28" s="7"/>
      <c r="P28" s="7"/>
      <c r="Q28" s="7"/>
      <c r="R28" s="7"/>
      <c r="S28" s="7"/>
      <c r="T28" s="7"/>
      <c r="U28" s="7"/>
      <c r="V28" s="7"/>
      <c r="W28" s="7"/>
      <c r="X28" s="7"/>
      <c r="Y28" s="7"/>
      <c r="Z28" s="7"/>
      <c r="AA28" s="7"/>
    </row>
    <row r="29" spans="1:27" ht="15" x14ac:dyDescent="0.25">
      <c r="F29" s="7"/>
      <c r="G29" s="7"/>
      <c r="H29" s="7"/>
      <c r="I29" s="7"/>
      <c r="J29" s="7"/>
      <c r="K29" s="7"/>
      <c r="L29" s="7"/>
      <c r="M29" s="7"/>
      <c r="N29" s="7"/>
      <c r="O29" s="7"/>
      <c r="P29" s="7"/>
      <c r="Q29" s="7"/>
      <c r="R29" s="7"/>
      <c r="S29" s="7"/>
      <c r="T29" s="7"/>
      <c r="U29" s="7"/>
      <c r="V29" s="7"/>
      <c r="W29" s="7"/>
      <c r="X29" s="7"/>
      <c r="Y29" s="7"/>
      <c r="Z29" s="7"/>
      <c r="AA29" s="7"/>
    </row>
    <row r="30" spans="1:27" ht="15.75" x14ac:dyDescent="0.25">
      <c r="F30" s="7"/>
      <c r="G30" s="7"/>
      <c r="H30" s="7"/>
      <c r="I30" s="7"/>
      <c r="J30" s="7"/>
      <c r="K30" s="7"/>
      <c r="L30" s="7"/>
      <c r="M30" s="7"/>
      <c r="N30" s="7"/>
      <c r="O30" s="7"/>
      <c r="P30" s="7"/>
      <c r="Q30" s="57"/>
      <c r="R30" s="7"/>
      <c r="S30" s="7"/>
      <c r="T30" s="7"/>
      <c r="U30" s="7"/>
      <c r="V30" s="7"/>
      <c r="W30" s="7"/>
      <c r="X30" s="7"/>
      <c r="Y30" s="7"/>
      <c r="Z30" s="7"/>
      <c r="AA30" s="7"/>
    </row>
    <row r="31" spans="1:27" ht="15" x14ac:dyDescent="0.25">
      <c r="F31" s="7"/>
      <c r="G31" s="7"/>
      <c r="H31" s="7"/>
      <c r="I31" s="7"/>
      <c r="J31" s="7"/>
      <c r="K31" s="7"/>
      <c r="L31" s="7"/>
      <c r="M31" s="7"/>
      <c r="N31" s="7"/>
      <c r="O31" s="7"/>
      <c r="P31" s="7"/>
      <c r="Q31" s="7"/>
      <c r="R31" s="7"/>
      <c r="S31" s="7"/>
      <c r="T31" s="7"/>
      <c r="U31" s="7"/>
      <c r="V31" s="7"/>
      <c r="W31" s="7"/>
      <c r="X31" s="7"/>
      <c r="Y31" s="7"/>
      <c r="Z31" s="7"/>
      <c r="AA31" s="7"/>
    </row>
    <row r="32" spans="1:27" ht="15" x14ac:dyDescent="0.25">
      <c r="F32" s="7"/>
      <c r="G32" s="7"/>
      <c r="H32" s="7"/>
      <c r="I32" s="7"/>
      <c r="J32" s="7"/>
      <c r="K32" s="7"/>
      <c r="L32" s="7"/>
      <c r="M32" s="7"/>
      <c r="N32" s="7"/>
      <c r="O32" s="7"/>
      <c r="P32" s="7"/>
      <c r="Q32" s="7"/>
      <c r="R32" s="7"/>
      <c r="S32" s="7"/>
      <c r="T32" s="7"/>
      <c r="U32" s="7"/>
      <c r="V32" s="7"/>
      <c r="W32" s="7"/>
      <c r="X32" s="7"/>
      <c r="Y32" s="7"/>
      <c r="Z32" s="7"/>
      <c r="AA32" s="7"/>
    </row>
    <row r="33" spans="6:27" ht="15" x14ac:dyDescent="0.25">
      <c r="F33" s="7"/>
      <c r="G33" s="7"/>
      <c r="H33" s="7"/>
      <c r="I33" s="7"/>
      <c r="J33" s="7"/>
      <c r="K33" s="7"/>
      <c r="L33" s="7"/>
      <c r="M33" s="7"/>
      <c r="N33" s="7"/>
      <c r="O33" s="7"/>
      <c r="P33" s="7"/>
      <c r="Q33" s="7"/>
      <c r="R33" s="7"/>
      <c r="S33" s="7"/>
      <c r="T33" s="7"/>
      <c r="U33" s="7"/>
      <c r="V33" s="7"/>
      <c r="W33" s="7"/>
      <c r="X33" s="7"/>
      <c r="Y33" s="7"/>
      <c r="Z33" s="7"/>
      <c r="AA33" s="7"/>
    </row>
    <row r="34" spans="6:27" ht="15" x14ac:dyDescent="0.25">
      <c r="F34" s="7"/>
      <c r="G34" s="7"/>
      <c r="H34" s="7"/>
      <c r="I34" s="7"/>
      <c r="J34" s="7"/>
      <c r="K34" s="7"/>
      <c r="L34" s="7"/>
      <c r="M34" s="7"/>
      <c r="N34" s="7"/>
      <c r="O34" s="7"/>
      <c r="P34" s="7"/>
      <c r="Q34" s="7"/>
      <c r="R34" s="7"/>
      <c r="S34" s="7"/>
      <c r="T34" s="7"/>
      <c r="U34" s="7"/>
      <c r="V34" s="7"/>
      <c r="W34" s="7"/>
      <c r="X34" s="7"/>
      <c r="Y34" s="7"/>
      <c r="Z34" s="7"/>
      <c r="AA34" s="7"/>
    </row>
    <row r="35" spans="6:27" ht="15" x14ac:dyDescent="0.25">
      <c r="F35" s="7"/>
      <c r="G35" s="7"/>
      <c r="H35" s="7"/>
      <c r="I35" s="7"/>
      <c r="J35" s="7"/>
      <c r="K35" s="7"/>
      <c r="L35" s="7"/>
      <c r="M35" s="7"/>
      <c r="N35" s="7"/>
      <c r="O35" s="7"/>
      <c r="P35" s="7"/>
      <c r="Q35" s="7"/>
      <c r="R35" s="7"/>
      <c r="S35" s="7"/>
      <c r="T35" s="7"/>
      <c r="U35" s="7"/>
      <c r="V35" s="7"/>
      <c r="W35" s="7"/>
      <c r="X35" s="7"/>
      <c r="Y35" s="7"/>
      <c r="Z35" s="7"/>
      <c r="AA35" s="7"/>
    </row>
  </sheetData>
  <mergeCells count="19">
    <mergeCell ref="A2:I2"/>
    <mergeCell ref="B4:C4"/>
    <mergeCell ref="D4:E4"/>
    <mergeCell ref="B5:C5"/>
    <mergeCell ref="D5:E5"/>
    <mergeCell ref="B6:C6"/>
    <mergeCell ref="D6:E6"/>
    <mergeCell ref="B7:C7"/>
    <mergeCell ref="D7:E7"/>
    <mergeCell ref="B8:C8"/>
    <mergeCell ref="D8:E8"/>
    <mergeCell ref="B12:C12"/>
    <mergeCell ref="D12:E12"/>
    <mergeCell ref="B9:C9"/>
    <mergeCell ref="D9:E9"/>
    <mergeCell ref="B10:C10"/>
    <mergeCell ref="D10:E10"/>
    <mergeCell ref="B11:C11"/>
    <mergeCell ref="D11:E11"/>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2"/>
  <sheetViews>
    <sheetView zoomScaleNormal="100" workbookViewId="0">
      <selection activeCell="I13" sqref="I13"/>
    </sheetView>
  </sheetViews>
  <sheetFormatPr defaultColWidth="9.1796875" defaultRowHeight="14.5" x14ac:dyDescent="0.35"/>
  <cols>
    <col min="1" max="1" width="43.453125" style="54" bestFit="1" customWidth="1"/>
    <col min="2" max="2" width="16.453125" style="8" bestFit="1" customWidth="1"/>
    <col min="3" max="3" width="19.1796875" style="8" bestFit="1" customWidth="1"/>
    <col min="4" max="4" width="10.7265625" style="8" bestFit="1" customWidth="1"/>
    <col min="5" max="5" width="19.1796875" style="8" bestFit="1" customWidth="1"/>
    <col min="6" max="6" width="15.1796875" style="8" bestFit="1" customWidth="1"/>
    <col min="7" max="7" width="19.1796875" style="8" bestFit="1" customWidth="1"/>
    <col min="8" max="8" width="10.7265625" style="8" bestFit="1" customWidth="1"/>
    <col min="9" max="9" width="19.1796875" style="8" bestFit="1" customWidth="1"/>
    <col min="10" max="10" width="7.26953125" style="8" bestFit="1" customWidth="1"/>
    <col min="11" max="11" width="19.1796875" style="8" bestFit="1" customWidth="1"/>
    <col min="12" max="12" width="11.81640625" style="8" bestFit="1" customWidth="1"/>
    <col min="13" max="13" width="19.1796875" style="8" bestFit="1" customWidth="1"/>
    <col min="14" max="14" width="13.453125" style="8" bestFit="1" customWidth="1"/>
    <col min="15" max="15" width="11.26953125" style="8" bestFit="1" customWidth="1"/>
    <col min="16" max="16" width="10.26953125" style="8" bestFit="1" customWidth="1"/>
    <col min="17" max="17" width="10.54296875" style="8" bestFit="1" customWidth="1"/>
    <col min="18" max="18" width="11.26953125" style="8" bestFit="1" customWidth="1"/>
    <col min="19" max="19" width="10.26953125" style="8" bestFit="1" customWidth="1"/>
    <col min="20" max="20" width="10.81640625" style="8" bestFit="1" customWidth="1"/>
    <col min="21" max="21" width="5.7265625" style="8" bestFit="1" customWidth="1"/>
    <col min="22" max="16384" width="9.1796875" style="8"/>
  </cols>
  <sheetData>
    <row r="1" spans="1:21" ht="15" thickBot="1" x14ac:dyDescent="0.4">
      <c r="B1" s="7"/>
      <c r="C1" s="7"/>
      <c r="D1" s="7"/>
      <c r="E1" s="7"/>
      <c r="F1" s="7"/>
      <c r="G1" s="7"/>
      <c r="H1" s="7"/>
      <c r="I1" s="7"/>
      <c r="J1" s="7"/>
      <c r="K1" s="7"/>
      <c r="L1" s="7"/>
      <c r="M1" s="7"/>
      <c r="N1" s="7"/>
      <c r="O1" s="7"/>
      <c r="P1" s="7"/>
      <c r="Q1" s="7"/>
      <c r="R1" s="7"/>
      <c r="S1" s="7"/>
      <c r="T1" s="7"/>
      <c r="U1" s="7"/>
    </row>
    <row r="2" spans="1:21" customFormat="1" ht="26.5" thickBot="1" x14ac:dyDescent="0.65">
      <c r="A2" s="83" t="s">
        <v>36</v>
      </c>
      <c r="B2" s="84"/>
      <c r="C2" s="84"/>
      <c r="D2" s="84"/>
      <c r="E2" s="84"/>
      <c r="F2" s="84"/>
      <c r="G2" s="84"/>
      <c r="H2" s="84"/>
      <c r="I2" s="84"/>
      <c r="J2" s="84"/>
      <c r="K2" s="84"/>
      <c r="L2" s="85"/>
    </row>
    <row r="4" spans="1:21" s="21" customFormat="1" ht="15.5" x14ac:dyDescent="0.35">
      <c r="A4" s="39" t="s">
        <v>36</v>
      </c>
      <c r="B4" s="59" t="s">
        <v>19</v>
      </c>
      <c r="C4" s="59" t="s">
        <v>20</v>
      </c>
      <c r="D4" s="61"/>
      <c r="E4" s="61"/>
    </row>
    <row r="5" spans="1:21" s="21" customFormat="1" ht="15" customHeight="1" x14ac:dyDescent="0.35">
      <c r="A5" s="22" t="s">
        <v>38</v>
      </c>
      <c r="B5" s="47">
        <v>40</v>
      </c>
      <c r="C5" s="48">
        <f>B5/SUM($B$5:$B$10)</f>
        <v>4.7585058291696406E-3</v>
      </c>
      <c r="D5" s="60"/>
      <c r="E5" s="60"/>
    </row>
    <row r="6" spans="1:21" s="21" customFormat="1" ht="15" customHeight="1" x14ac:dyDescent="0.35">
      <c r="A6" s="22" t="s">
        <v>52</v>
      </c>
      <c r="B6" s="47">
        <v>47</v>
      </c>
      <c r="C6" s="48">
        <f t="shared" ref="C6:C10" si="0">B6/SUM($B$5:$B$10)</f>
        <v>5.5912443492743278E-3</v>
      </c>
      <c r="D6" s="60"/>
      <c r="E6" s="60"/>
    </row>
    <row r="7" spans="1:21" s="21" customFormat="1" ht="15" customHeight="1" x14ac:dyDescent="0.35">
      <c r="A7" s="22" t="s">
        <v>51</v>
      </c>
      <c r="B7" s="47">
        <v>31</v>
      </c>
      <c r="C7" s="48">
        <f t="shared" si="0"/>
        <v>3.6878420176064716E-3</v>
      </c>
      <c r="D7" s="60"/>
      <c r="E7" s="60"/>
    </row>
    <row r="8" spans="1:21" s="21" customFormat="1" ht="15" customHeight="1" x14ac:dyDescent="0.35">
      <c r="A8" s="22" t="s">
        <v>40</v>
      </c>
      <c r="B8" s="47">
        <v>2811</v>
      </c>
      <c r="C8" s="48">
        <f t="shared" si="0"/>
        <v>0.33440399714489649</v>
      </c>
      <c r="D8" s="60"/>
      <c r="E8" s="60"/>
    </row>
    <row r="9" spans="1:21" s="21" customFormat="1" ht="15" customHeight="1" x14ac:dyDescent="0.35">
      <c r="A9" s="22" t="s">
        <v>39</v>
      </c>
      <c r="B9" s="47">
        <v>16</v>
      </c>
      <c r="C9" s="48">
        <f t="shared" si="0"/>
        <v>1.9034023316678564E-3</v>
      </c>
      <c r="D9" s="60"/>
      <c r="E9" s="60"/>
    </row>
    <row r="10" spans="1:21" s="21" customFormat="1" ht="15" customHeight="1" x14ac:dyDescent="0.35">
      <c r="A10" s="22" t="s">
        <v>18</v>
      </c>
      <c r="B10" s="47">
        <v>5461</v>
      </c>
      <c r="C10" s="48">
        <f t="shared" si="0"/>
        <v>0.64965500832738521</v>
      </c>
      <c r="D10" s="60"/>
      <c r="E10" s="60"/>
    </row>
    <row r="11" spans="1:21" s="21" customFormat="1" ht="15.5" x14ac:dyDescent="0.35">
      <c r="A11" s="55"/>
    </row>
    <row r="12" spans="1:21" s="21" customFormat="1" ht="15.5" x14ac:dyDescent="0.35">
      <c r="A12" s="55"/>
      <c r="B12" s="23"/>
      <c r="C12" s="23"/>
      <c r="D12" s="23"/>
      <c r="E12" s="23"/>
      <c r="F12" s="23"/>
      <c r="G12" s="23"/>
      <c r="H12" s="23"/>
      <c r="I12" s="23"/>
      <c r="J12" s="23"/>
      <c r="K12" s="23"/>
      <c r="L12" s="23"/>
      <c r="M12" s="23"/>
      <c r="N12" s="23"/>
      <c r="O12" s="23"/>
      <c r="P12" s="23"/>
      <c r="Q12" s="23"/>
      <c r="R12" s="23"/>
      <c r="S12" s="23"/>
      <c r="T12" s="23"/>
      <c r="U12" s="23"/>
    </row>
    <row r="13" spans="1:21" s="27" customFormat="1" ht="39.75" customHeight="1" x14ac:dyDescent="0.35">
      <c r="A13" s="52" t="s">
        <v>16</v>
      </c>
      <c r="B13" s="41" t="s">
        <v>37</v>
      </c>
      <c r="C13" s="40" t="s">
        <v>17</v>
      </c>
      <c r="D13" s="40" t="s">
        <v>52</v>
      </c>
      <c r="E13" s="40" t="s">
        <v>17</v>
      </c>
      <c r="F13" s="41" t="s">
        <v>50</v>
      </c>
      <c r="G13" s="40" t="s">
        <v>17</v>
      </c>
      <c r="H13" s="40" t="s">
        <v>38</v>
      </c>
      <c r="I13" s="40" t="s">
        <v>17</v>
      </c>
      <c r="J13" s="40" t="s">
        <v>39</v>
      </c>
      <c r="K13" s="40" t="s">
        <v>17</v>
      </c>
      <c r="L13" s="40" t="s">
        <v>18</v>
      </c>
      <c r="M13" s="40" t="s">
        <v>17</v>
      </c>
      <c r="N13" s="40" t="s">
        <v>19</v>
      </c>
    </row>
    <row r="14" spans="1:21" s="75" customFormat="1" ht="15.5" x14ac:dyDescent="0.35">
      <c r="A14" s="53" t="s">
        <v>63</v>
      </c>
      <c r="B14" s="25">
        <v>487</v>
      </c>
      <c r="C14" s="26">
        <f>B14/N14</f>
        <v>0.26225094238018309</v>
      </c>
      <c r="D14" s="47">
        <v>10</v>
      </c>
      <c r="E14" s="26">
        <f>D14/N14</f>
        <v>5.3850296176628969E-3</v>
      </c>
      <c r="F14" s="47">
        <v>4</v>
      </c>
      <c r="G14" s="26">
        <f>F14/N14</f>
        <v>2.1540118470651588E-3</v>
      </c>
      <c r="H14" s="47">
        <v>5</v>
      </c>
      <c r="I14" s="26">
        <f>H14/N14</f>
        <v>2.6925148088314485E-3</v>
      </c>
      <c r="J14" s="47">
        <v>2</v>
      </c>
      <c r="K14" s="26">
        <f>J14/N14</f>
        <v>1.0770059235325794E-3</v>
      </c>
      <c r="L14" s="47">
        <v>1349</v>
      </c>
      <c r="M14" s="26">
        <f>L14/N14</f>
        <v>0.72644049542272482</v>
      </c>
      <c r="N14" s="47">
        <f>B14+D14+F14+H14+J14+L14</f>
        <v>1857</v>
      </c>
    </row>
    <row r="15" spans="1:21" s="75" customFormat="1" ht="15.5" x14ac:dyDescent="0.35">
      <c r="A15" s="53" t="s">
        <v>13</v>
      </c>
      <c r="B15" s="25">
        <v>247</v>
      </c>
      <c r="C15" s="26">
        <f t="shared" ref="C15:C16" si="1">B15/N15</f>
        <v>0.22681359044995408</v>
      </c>
      <c r="D15" s="47">
        <v>5</v>
      </c>
      <c r="E15" s="26">
        <f t="shared" ref="E15:E16" si="2">D15/N15</f>
        <v>4.5913682277318639E-3</v>
      </c>
      <c r="F15" s="47">
        <v>2</v>
      </c>
      <c r="G15" s="26">
        <f t="shared" ref="G15:G16" si="3">F15/N15</f>
        <v>1.8365472910927456E-3</v>
      </c>
      <c r="H15" s="47">
        <v>6</v>
      </c>
      <c r="I15" s="26">
        <f t="shared" ref="I15:I16" si="4">H15/N15</f>
        <v>5.5096418732782371E-3</v>
      </c>
      <c r="J15" s="47">
        <v>3</v>
      </c>
      <c r="K15" s="26">
        <f t="shared" ref="K15:K16" si="5">J15/N15</f>
        <v>2.7548209366391185E-3</v>
      </c>
      <c r="L15" s="47">
        <v>826</v>
      </c>
      <c r="M15" s="26">
        <f>L15/N15</f>
        <v>0.75849403122130399</v>
      </c>
      <c r="N15" s="47">
        <f t="shared" ref="N15:N18" si="6">B15+D15+F15+H15+J15+L15</f>
        <v>1089</v>
      </c>
    </row>
    <row r="16" spans="1:21" s="75" customFormat="1" ht="15.5" x14ac:dyDescent="0.35">
      <c r="A16" s="53" t="s">
        <v>64</v>
      </c>
      <c r="B16" s="25">
        <v>284</v>
      </c>
      <c r="C16" s="26">
        <f t="shared" si="1"/>
        <v>0.25289403383793413</v>
      </c>
      <c r="D16" s="47">
        <v>9</v>
      </c>
      <c r="E16" s="26">
        <f t="shared" si="2"/>
        <v>8.0142475512021364E-3</v>
      </c>
      <c r="F16" s="47">
        <v>9</v>
      </c>
      <c r="G16" s="26">
        <f t="shared" si="3"/>
        <v>8.0142475512021364E-3</v>
      </c>
      <c r="H16" s="47">
        <v>4</v>
      </c>
      <c r="I16" s="26">
        <f t="shared" si="4"/>
        <v>3.5618878005342831E-3</v>
      </c>
      <c r="J16" s="47">
        <v>2</v>
      </c>
      <c r="K16" s="26">
        <f t="shared" si="5"/>
        <v>1.7809439002671415E-3</v>
      </c>
      <c r="L16" s="47">
        <v>815</v>
      </c>
      <c r="M16" s="26">
        <f t="shared" ref="M16:M18" si="7">L16/N16</f>
        <v>0.72573463935886018</v>
      </c>
      <c r="N16" s="47">
        <f t="shared" si="6"/>
        <v>1123</v>
      </c>
    </row>
    <row r="17" spans="1:21" s="75" customFormat="1" ht="15.5" x14ac:dyDescent="0.35">
      <c r="A17" s="53" t="s">
        <v>14</v>
      </c>
      <c r="B17" s="25">
        <v>1290</v>
      </c>
      <c r="C17" s="26">
        <f t="shared" ref="C17:C18" si="8">B17/N17</f>
        <v>0.4196486662329213</v>
      </c>
      <c r="D17" s="47">
        <v>12</v>
      </c>
      <c r="E17" s="26">
        <f t="shared" ref="E17:E18" si="9">D17/N17</f>
        <v>3.9037085230969422E-3</v>
      </c>
      <c r="F17" s="47">
        <v>10</v>
      </c>
      <c r="G17" s="26">
        <f t="shared" ref="G17:G18" si="10">F17/N17</f>
        <v>3.2530904359141183E-3</v>
      </c>
      <c r="H17" s="47">
        <v>17</v>
      </c>
      <c r="I17" s="26">
        <f t="shared" ref="I17:I18" si="11">H17/N17</f>
        <v>5.5302537410540009E-3</v>
      </c>
      <c r="J17" s="47">
        <v>5</v>
      </c>
      <c r="K17" s="26">
        <f t="shared" ref="K17:K18" si="12">J17/N17</f>
        <v>1.6265452179570592E-3</v>
      </c>
      <c r="L17" s="47">
        <v>1740</v>
      </c>
      <c r="M17" s="26">
        <f t="shared" si="7"/>
        <v>0.56603773584905659</v>
      </c>
      <c r="N17" s="47">
        <f t="shared" si="6"/>
        <v>3074</v>
      </c>
    </row>
    <row r="18" spans="1:21" s="75" customFormat="1" ht="15.5" x14ac:dyDescent="0.35">
      <c r="A18" s="53" t="s">
        <v>65</v>
      </c>
      <c r="B18" s="25">
        <v>503</v>
      </c>
      <c r="C18" s="26">
        <f t="shared" si="8"/>
        <v>0.39825811559778307</v>
      </c>
      <c r="D18" s="47">
        <v>11</v>
      </c>
      <c r="E18" s="26">
        <f t="shared" si="9"/>
        <v>8.7094220110847196E-3</v>
      </c>
      <c r="F18" s="47">
        <v>6</v>
      </c>
      <c r="G18" s="26">
        <f t="shared" si="10"/>
        <v>4.7505938242280287E-3</v>
      </c>
      <c r="H18" s="47">
        <v>8</v>
      </c>
      <c r="I18" s="26">
        <f t="shared" si="11"/>
        <v>6.3341250989707044E-3</v>
      </c>
      <c r="J18" s="47">
        <v>4</v>
      </c>
      <c r="K18" s="26">
        <f t="shared" si="12"/>
        <v>3.1670625494853522E-3</v>
      </c>
      <c r="L18" s="47">
        <v>731</v>
      </c>
      <c r="M18" s="26">
        <f t="shared" si="7"/>
        <v>0.57878068091844814</v>
      </c>
      <c r="N18" s="47">
        <f t="shared" si="6"/>
        <v>1263</v>
      </c>
    </row>
    <row r="19" spans="1:21" s="27" customFormat="1" ht="15.5" x14ac:dyDescent="0.35">
      <c r="A19" s="58"/>
      <c r="B19" s="28"/>
      <c r="C19" s="28"/>
      <c r="D19" s="28"/>
      <c r="E19" s="28"/>
      <c r="F19" s="28"/>
      <c r="G19" s="28"/>
      <c r="H19" s="28"/>
      <c r="I19" s="28"/>
      <c r="J19" s="28"/>
      <c r="K19" s="28"/>
      <c r="L19" s="28"/>
      <c r="M19" s="28"/>
      <c r="N19" s="28"/>
    </row>
    <row r="20" spans="1:21" s="27" customFormat="1" ht="39.75" customHeight="1" x14ac:dyDescent="0.2">
      <c r="A20" s="52" t="s">
        <v>21</v>
      </c>
      <c r="B20" s="41" t="s">
        <v>37</v>
      </c>
      <c r="C20" s="40" t="s">
        <v>22</v>
      </c>
      <c r="D20" s="40" t="s">
        <v>52</v>
      </c>
      <c r="E20" s="40" t="s">
        <v>22</v>
      </c>
      <c r="F20" s="41" t="s">
        <v>50</v>
      </c>
      <c r="G20" s="40" t="s">
        <v>22</v>
      </c>
      <c r="H20" s="40" t="s">
        <v>38</v>
      </c>
      <c r="I20" s="40" t="s">
        <v>22</v>
      </c>
      <c r="J20" s="40" t="s">
        <v>39</v>
      </c>
      <c r="K20" s="40" t="s">
        <v>22</v>
      </c>
      <c r="L20" s="40" t="s">
        <v>18</v>
      </c>
      <c r="M20" s="40" t="s">
        <v>22</v>
      </c>
      <c r="N20" s="40" t="s">
        <v>19</v>
      </c>
    </row>
    <row r="21" spans="1:21" s="75" customFormat="1" ht="15" x14ac:dyDescent="0.2">
      <c r="A21" s="53" t="s">
        <v>23</v>
      </c>
      <c r="B21" s="25">
        <v>1963</v>
      </c>
      <c r="C21" s="26">
        <f>B21/N21</f>
        <v>0.36157671762755572</v>
      </c>
      <c r="D21" s="25">
        <v>26</v>
      </c>
      <c r="E21" s="26">
        <f>D21/N21</f>
        <v>4.7890955977159698E-3</v>
      </c>
      <c r="F21" s="25">
        <v>18</v>
      </c>
      <c r="G21" s="26">
        <f>F21/N21</f>
        <v>3.3155277214956713E-3</v>
      </c>
      <c r="H21" s="25">
        <v>24</v>
      </c>
      <c r="I21" s="26">
        <f>H21/N21</f>
        <v>4.4207036286608948E-3</v>
      </c>
      <c r="J21" s="25">
        <v>11</v>
      </c>
      <c r="K21" s="26">
        <f>J21/N21</f>
        <v>2.0261558298029104E-3</v>
      </c>
      <c r="L21" s="25">
        <v>3387</v>
      </c>
      <c r="M21" s="26">
        <f>L21/N21</f>
        <v>0.62387179959476879</v>
      </c>
      <c r="N21" s="47">
        <f>B21+D21+F21+H21+J21+L21</f>
        <v>5429</v>
      </c>
    </row>
    <row r="22" spans="1:21" s="75" customFormat="1" ht="15" x14ac:dyDescent="0.2">
      <c r="A22" s="53" t="s">
        <v>24</v>
      </c>
      <c r="B22" s="25">
        <v>656</v>
      </c>
      <c r="C22" s="26">
        <f t="shared" ref="C22:C24" si="13">B22/N22</f>
        <v>0.2857142857142857</v>
      </c>
      <c r="D22" s="25">
        <v>15</v>
      </c>
      <c r="E22" s="26">
        <f t="shared" ref="E22:E24" si="14">D22/N22</f>
        <v>6.5331010452961674E-3</v>
      </c>
      <c r="F22" s="25">
        <v>10</v>
      </c>
      <c r="G22" s="26">
        <f t="shared" ref="G22:G24" si="15">F22/N22</f>
        <v>4.3554006968641113E-3</v>
      </c>
      <c r="H22" s="25">
        <v>16</v>
      </c>
      <c r="I22" s="26">
        <f t="shared" ref="I22:I24" si="16">H22/N22</f>
        <v>6.9686411149825784E-3</v>
      </c>
      <c r="J22" s="25">
        <v>4</v>
      </c>
      <c r="K22" s="26">
        <f t="shared" ref="K22:K24" si="17">J22/N22</f>
        <v>1.7421602787456446E-3</v>
      </c>
      <c r="L22" s="25">
        <v>1595</v>
      </c>
      <c r="M22" s="26">
        <f t="shared" ref="M22:M24" si="18">L22/N22</f>
        <v>0.69468641114982577</v>
      </c>
      <c r="N22" s="47">
        <f t="shared" ref="N22:N24" si="19">B22+D22+F22+H22+J22+L22</f>
        <v>2296</v>
      </c>
    </row>
    <row r="23" spans="1:21" s="75" customFormat="1" ht="15" x14ac:dyDescent="0.2">
      <c r="A23" s="53" t="s">
        <v>25</v>
      </c>
      <c r="B23" s="25">
        <v>163</v>
      </c>
      <c r="C23" s="26">
        <f t="shared" si="13"/>
        <v>0.28546409807355516</v>
      </c>
      <c r="D23" s="25">
        <v>5</v>
      </c>
      <c r="E23" s="26">
        <f t="shared" si="14"/>
        <v>8.7565674255691769E-3</v>
      </c>
      <c r="F23" s="25">
        <v>3</v>
      </c>
      <c r="G23" s="26">
        <f t="shared" si="15"/>
        <v>5.2539404553415062E-3</v>
      </c>
      <c r="H23" s="25"/>
      <c r="I23" s="26">
        <f t="shared" si="16"/>
        <v>0</v>
      </c>
      <c r="J23" s="25">
        <v>1</v>
      </c>
      <c r="K23" s="26">
        <f t="shared" si="17"/>
        <v>1.7513134851138354E-3</v>
      </c>
      <c r="L23" s="25">
        <v>399</v>
      </c>
      <c r="M23" s="26">
        <f t="shared" si="18"/>
        <v>0.69877408056042034</v>
      </c>
      <c r="N23" s="47">
        <f t="shared" si="19"/>
        <v>571</v>
      </c>
    </row>
    <row r="24" spans="1:21" s="75" customFormat="1" ht="15" x14ac:dyDescent="0.2">
      <c r="A24" s="53" t="s">
        <v>26</v>
      </c>
      <c r="B24" s="25">
        <v>29</v>
      </c>
      <c r="C24" s="26">
        <f t="shared" si="13"/>
        <v>0.26363636363636361</v>
      </c>
      <c r="D24" s="25">
        <v>1</v>
      </c>
      <c r="E24" s="26">
        <f t="shared" si="14"/>
        <v>9.0909090909090905E-3</v>
      </c>
      <c r="F24" s="25"/>
      <c r="G24" s="26">
        <f t="shared" si="15"/>
        <v>0</v>
      </c>
      <c r="H24" s="25"/>
      <c r="I24" s="26">
        <f t="shared" si="16"/>
        <v>0</v>
      </c>
      <c r="J24" s="25"/>
      <c r="K24" s="26">
        <f t="shared" si="17"/>
        <v>0</v>
      </c>
      <c r="L24" s="25">
        <v>80</v>
      </c>
      <c r="M24" s="26">
        <f t="shared" si="18"/>
        <v>0.72727272727272729</v>
      </c>
      <c r="N24" s="47">
        <f t="shared" si="19"/>
        <v>110</v>
      </c>
    </row>
    <row r="25" spans="1:21" ht="15" x14ac:dyDescent="0.25">
      <c r="B25" s="7"/>
      <c r="C25" s="7"/>
      <c r="D25" s="7"/>
      <c r="E25" s="7"/>
      <c r="F25" s="7"/>
      <c r="G25" s="7"/>
      <c r="H25" s="7"/>
      <c r="I25" s="7"/>
      <c r="J25" s="7"/>
      <c r="K25" s="7"/>
      <c r="L25" s="7"/>
      <c r="M25" s="7"/>
      <c r="N25" s="7"/>
      <c r="O25" s="7"/>
      <c r="P25" s="7"/>
      <c r="Q25" s="7"/>
      <c r="R25" s="7"/>
      <c r="S25" s="7"/>
      <c r="T25" s="7"/>
      <c r="U25" s="7"/>
    </row>
    <row r="26" spans="1:21" ht="15" x14ac:dyDescent="0.25">
      <c r="F26" s="7"/>
      <c r="G26" s="7"/>
      <c r="H26" s="7"/>
      <c r="I26" s="7"/>
      <c r="J26" s="7"/>
      <c r="K26" s="7"/>
      <c r="L26" s="7"/>
      <c r="M26" s="7"/>
      <c r="N26" s="7"/>
      <c r="O26" s="7"/>
      <c r="P26" s="7"/>
      <c r="Q26" s="7"/>
      <c r="R26" s="7"/>
      <c r="S26" s="7"/>
      <c r="T26" s="7"/>
      <c r="U26" s="7"/>
    </row>
    <row r="27" spans="1:21" ht="15" x14ac:dyDescent="0.25">
      <c r="F27" s="7"/>
      <c r="G27" s="7"/>
      <c r="H27" s="7"/>
      <c r="I27" s="7"/>
      <c r="J27" s="7"/>
      <c r="K27" s="7"/>
      <c r="L27" s="7"/>
      <c r="M27" s="7"/>
      <c r="N27" s="7"/>
      <c r="O27" s="7"/>
      <c r="P27" s="7"/>
      <c r="Q27" s="7"/>
      <c r="R27" s="7"/>
      <c r="S27" s="7"/>
      <c r="T27" s="7"/>
      <c r="U27" s="7"/>
    </row>
    <row r="28" spans="1:21" ht="15" x14ac:dyDescent="0.25">
      <c r="F28" s="7"/>
      <c r="G28" s="7"/>
      <c r="H28" s="7"/>
      <c r="I28" s="7"/>
      <c r="J28" s="7"/>
      <c r="K28" s="7"/>
      <c r="L28" s="7"/>
      <c r="M28" s="7"/>
      <c r="N28" s="7"/>
      <c r="O28" s="7"/>
      <c r="P28" s="7"/>
      <c r="Q28" s="7"/>
      <c r="R28" s="7"/>
      <c r="S28" s="7"/>
      <c r="T28" s="7"/>
      <c r="U28" s="7"/>
    </row>
    <row r="29" spans="1:21" ht="15" x14ac:dyDescent="0.25">
      <c r="F29" s="7"/>
      <c r="G29" s="7"/>
      <c r="H29" s="7"/>
      <c r="I29" s="7"/>
      <c r="J29" s="7"/>
      <c r="K29" s="7"/>
      <c r="L29" s="7"/>
      <c r="M29" s="7"/>
      <c r="N29" s="7"/>
      <c r="O29" s="7"/>
      <c r="P29" s="7"/>
      <c r="Q29" s="7"/>
      <c r="R29" s="7"/>
      <c r="S29" s="7"/>
      <c r="T29" s="7"/>
      <c r="U29" s="7"/>
    </row>
    <row r="30" spans="1:21" ht="15" x14ac:dyDescent="0.25">
      <c r="F30" s="7"/>
      <c r="G30" s="7"/>
      <c r="H30" s="7"/>
      <c r="I30" s="7"/>
      <c r="J30" s="7"/>
      <c r="K30" s="7"/>
      <c r="L30" s="7"/>
      <c r="M30" s="7"/>
      <c r="N30" s="7"/>
      <c r="O30" s="7"/>
      <c r="P30" s="7"/>
      <c r="Q30" s="7"/>
      <c r="R30" s="7"/>
      <c r="S30" s="7"/>
      <c r="T30" s="7"/>
      <c r="U30" s="7"/>
    </row>
    <row r="31" spans="1:21" ht="15" x14ac:dyDescent="0.25">
      <c r="F31" s="7"/>
      <c r="G31" s="7"/>
      <c r="H31" s="7"/>
      <c r="I31" s="7"/>
      <c r="J31" s="7"/>
      <c r="K31" s="7"/>
      <c r="L31" s="7"/>
      <c r="M31" s="7"/>
      <c r="N31" s="7"/>
      <c r="O31" s="7"/>
      <c r="P31" s="7"/>
      <c r="Q31" s="7"/>
      <c r="R31" s="7"/>
      <c r="S31" s="7"/>
      <c r="T31" s="7"/>
      <c r="U31" s="7"/>
    </row>
    <row r="32" spans="1:21" ht="15" x14ac:dyDescent="0.25">
      <c r="F32" s="7"/>
      <c r="G32" s="7"/>
      <c r="H32" s="7"/>
      <c r="I32" s="7"/>
      <c r="J32" s="7"/>
      <c r="K32" s="7"/>
      <c r="L32" s="7"/>
      <c r="M32" s="7"/>
      <c r="N32" s="7"/>
      <c r="O32" s="7"/>
      <c r="P32" s="7"/>
      <c r="Q32" s="7"/>
      <c r="R32" s="7"/>
      <c r="S32" s="7"/>
      <c r="T32" s="7"/>
      <c r="U32" s="7"/>
    </row>
  </sheetData>
  <mergeCells count="1">
    <mergeCell ref="A2:L2"/>
  </mergeCell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B4E5AAE9A8AB4BADC0D84E7DB8888D" ma:contentTypeVersion="10" ma:contentTypeDescription="Create a new document." ma:contentTypeScope="" ma:versionID="73ce2196eb851d6a6256c872402012e5">
  <xsd:schema xmlns:xsd="http://www.w3.org/2001/XMLSchema" xmlns:xs="http://www.w3.org/2001/XMLSchema" xmlns:p="http://schemas.microsoft.com/office/2006/metadata/properties" xmlns:ns2="57e7ad4c-5460-4fe7-9d67-8f92d9c3d06f" targetNamespace="http://schemas.microsoft.com/office/2006/metadata/properties" ma:root="true" ma:fieldsID="191535eaeb2631261d3ac8cbeaf72d6a" ns2:_="">
    <xsd:import namespace="57e7ad4c-5460-4fe7-9d67-8f92d9c3d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7ad4c-5460-4fe7-9d67-8f92d9c3d0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DB8FDE-C814-486A-8579-0C9961BD81C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7e7ad4c-5460-4fe7-9d67-8f92d9c3d06f"/>
    <ds:schemaRef ds:uri="http://www.w3.org/XML/1998/namespace"/>
    <ds:schemaRef ds:uri="http://purl.org/dc/dcmitype/"/>
  </ds:schemaRefs>
</ds:datastoreItem>
</file>

<file path=customXml/itemProps2.xml><?xml version="1.0" encoding="utf-8"?>
<ds:datastoreItem xmlns:ds="http://schemas.openxmlformats.org/officeDocument/2006/customXml" ds:itemID="{C5D97980-D78D-47DE-8E6B-A56F46C14CC6}">
  <ds:schemaRefs>
    <ds:schemaRef ds:uri="http://schemas.microsoft.com/sharepoint/v3/contenttype/forms"/>
  </ds:schemaRefs>
</ds:datastoreItem>
</file>

<file path=customXml/itemProps3.xml><?xml version="1.0" encoding="utf-8"?>
<ds:datastoreItem xmlns:ds="http://schemas.openxmlformats.org/officeDocument/2006/customXml" ds:itemID="{16F2AC57-8FDB-4CCB-B0CD-3EA3C40FA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e7ad4c-5460-4fe7-9d67-8f92d9c3d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Page</vt:lpstr>
      <vt:lpstr>NOTES</vt:lpstr>
      <vt:lpstr>Age</vt:lpstr>
      <vt:lpstr>Disability</vt:lpstr>
      <vt:lpstr>Ethnicity</vt:lpstr>
      <vt:lpstr>Gender</vt:lpstr>
      <vt:lpstr>Marital Status</vt:lpstr>
      <vt:lpstr>Religion</vt:lpstr>
      <vt:lpstr>Sexual Orientation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Naylor</dc:creator>
  <cp:lastModifiedBy>David Bundy</cp:lastModifiedBy>
  <dcterms:created xsi:type="dcterms:W3CDTF">2019-07-24T09:20:16Z</dcterms:created>
  <dcterms:modified xsi:type="dcterms:W3CDTF">2021-10-25T14:08:57Z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Karen.Naylor@kirklees.gov.uk</vt:lpwstr>
  </property>
  <property fmtid="{D5CDD505-2E9C-101B-9397-08002B2CF9AE}" pid="5" name="MSIP_Label_22127eb8-1c2a-4c17-86cc-a5ba0926d1f9_SetDate">
    <vt:lpwstr>2019-07-24T09:46:17.7162595Z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0x0101004EB4E5AAE9A8AB4BADC0D84E7DB8888D</vt:lpwstr>
  </property>
</Properties>
</file>