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wwwkirkleesgovukbeta\htdocs\beta\working-with-children\pdf\future-in-mind\2015\"/>
    </mc:Choice>
  </mc:AlternateContent>
  <bookViews>
    <workbookView xWindow="720" yWindow="690" windowWidth="15600" windowHeight="5115" tabRatio="844" firstSheet="1" activeTab="1"/>
  </bookViews>
  <sheets>
    <sheet name="Baseline" sheetId="2" state="hidden" r:id="rId1"/>
    <sheet name="Tracker" sheetId="4" r:id="rId2"/>
    <sheet name="Questions 2" sheetId="3" state="hidden" r:id="rId3"/>
    <sheet name="Validation 2" sheetId="12" state="hidden" r:id="rId4"/>
    <sheet name="Backsheet" sheetId="10" state="hidden" r:id="rId5"/>
  </sheets>
  <definedNames>
    <definedName name="_xlnm.Print_Area" localSheetId="0">Baseline!$A$1:$F$43</definedName>
    <definedName name="_xlnm.Print_Area" localSheetId="1">Tracker!$A$1:$V$59</definedName>
  </definedNames>
  <calcPr calcId="152511"/>
</workbook>
</file>

<file path=xl/calcChain.xml><?xml version="1.0" encoding="utf-8"?>
<calcChain xmlns="http://schemas.openxmlformats.org/spreadsheetml/2006/main">
  <c r="AJ26" i="10" l="1"/>
  <c r="AA23" i="10"/>
  <c r="V33" i="10" l="1"/>
  <c r="D48" i="12" s="1"/>
  <c r="V32" i="10"/>
  <c r="V31" i="10"/>
  <c r="D46" i="12" s="1"/>
  <c r="V30" i="10"/>
  <c r="V29" i="10"/>
  <c r="V28" i="10"/>
  <c r="V27" i="10"/>
  <c r="V26" i="10"/>
  <c r="D41" i="12" s="1"/>
  <c r="V25" i="10"/>
  <c r="V24" i="10"/>
  <c r="Z33" i="10"/>
  <c r="AA33" i="10"/>
  <c r="AB33" i="10"/>
  <c r="AC33" i="10"/>
  <c r="AD33" i="10"/>
  <c r="AE33" i="10"/>
  <c r="AF33" i="10"/>
  <c r="D39" i="12"/>
  <c r="D43" i="12"/>
  <c r="D45" i="12"/>
  <c r="D47" i="12"/>
  <c r="D44" i="12"/>
  <c r="D42" i="12"/>
  <c r="D40" i="12"/>
  <c r="AS32" i="10"/>
  <c r="AR32" i="10"/>
  <c r="AQ32" i="10"/>
  <c r="T83" i="12" s="1"/>
  <c r="AP32" i="10"/>
  <c r="AO32" i="10"/>
  <c r="AN32" i="10"/>
  <c r="AM32" i="10"/>
  <c r="P83" i="12" s="1"/>
  <c r="AL32" i="10"/>
  <c r="AK32" i="10"/>
  <c r="AJ32" i="10"/>
  <c r="AI32" i="10"/>
  <c r="L83" i="12" s="1"/>
  <c r="AH32" i="10"/>
  <c r="AG32" i="10"/>
  <c r="AF32" i="10"/>
  <c r="AE32" i="10"/>
  <c r="H83" i="12" s="1"/>
  <c r="AD32" i="10"/>
  <c r="AC32" i="10"/>
  <c r="AB32" i="10"/>
  <c r="AA32" i="10"/>
  <c r="D83" i="12" s="1"/>
  <c r="AS31" i="10"/>
  <c r="AR31" i="10"/>
  <c r="AQ31" i="10"/>
  <c r="AP31" i="10"/>
  <c r="S82" i="12" s="1"/>
  <c r="AO31" i="10"/>
  <c r="AN31" i="10"/>
  <c r="AM31" i="10"/>
  <c r="AL31" i="10"/>
  <c r="O82" i="12" s="1"/>
  <c r="AK31" i="10"/>
  <c r="AJ31" i="10"/>
  <c r="AI31" i="10"/>
  <c r="L82" i="12" s="1"/>
  <c r="AH31" i="10"/>
  <c r="K82" i="12" s="1"/>
  <c r="AG31" i="10"/>
  <c r="AF31" i="10"/>
  <c r="AE31" i="10"/>
  <c r="AD31" i="10"/>
  <c r="G82" i="12" s="1"/>
  <c r="AC31" i="10"/>
  <c r="AB31" i="10"/>
  <c r="AA31" i="10"/>
  <c r="AS30" i="10"/>
  <c r="V81" i="12" s="1"/>
  <c r="AR30" i="10"/>
  <c r="U81" i="12" s="1"/>
  <c r="AQ30" i="10"/>
  <c r="T81" i="12" s="1"/>
  <c r="AP30" i="10"/>
  <c r="AO30" i="10"/>
  <c r="AN30" i="10"/>
  <c r="AM30" i="10"/>
  <c r="AL30" i="10"/>
  <c r="AK30" i="10"/>
  <c r="AJ30" i="10"/>
  <c r="AI30" i="10"/>
  <c r="AH30" i="10"/>
  <c r="AG30" i="10"/>
  <c r="AF30" i="10"/>
  <c r="I81" i="12" s="1"/>
  <c r="AE30" i="10"/>
  <c r="AD30" i="10"/>
  <c r="AC30" i="10"/>
  <c r="F81" i="12" s="1"/>
  <c r="AB30" i="10"/>
  <c r="AA30" i="10"/>
  <c r="AS29" i="10"/>
  <c r="AR29" i="10"/>
  <c r="U80" i="12" s="1"/>
  <c r="AQ29" i="10"/>
  <c r="AP29" i="10"/>
  <c r="AO29" i="10"/>
  <c r="AN29" i="10"/>
  <c r="Q80" i="12" s="1"/>
  <c r="AM29" i="10"/>
  <c r="AL29" i="10"/>
  <c r="AK29" i="10"/>
  <c r="N80" i="12" s="1"/>
  <c r="AJ29" i="10"/>
  <c r="M80" i="12" s="1"/>
  <c r="AI29" i="10"/>
  <c r="L80" i="12" s="1"/>
  <c r="AH29" i="10"/>
  <c r="AG29" i="10"/>
  <c r="J80" i="12" s="1"/>
  <c r="AF29" i="10"/>
  <c r="I80" i="12" s="1"/>
  <c r="AE29" i="10"/>
  <c r="H80" i="12" s="1"/>
  <c r="AD29" i="10"/>
  <c r="AC29" i="10"/>
  <c r="AB29" i="10"/>
  <c r="E80" i="12" s="1"/>
  <c r="AA29" i="10"/>
  <c r="AS28" i="10"/>
  <c r="AR28" i="10"/>
  <c r="U79" i="12" s="1"/>
  <c r="AQ28" i="10"/>
  <c r="T79" i="12" s="1"/>
  <c r="AP28" i="10"/>
  <c r="S79" i="12" s="1"/>
  <c r="AO28" i="10"/>
  <c r="AN28" i="10"/>
  <c r="AM28" i="10"/>
  <c r="AL28" i="10"/>
  <c r="AK28" i="10"/>
  <c r="N79" i="12" s="1"/>
  <c r="AJ28" i="10"/>
  <c r="M79" i="12" s="1"/>
  <c r="AI28" i="10"/>
  <c r="L79" i="12" s="1"/>
  <c r="AH28" i="10"/>
  <c r="K79" i="12" s="1"/>
  <c r="AG28" i="10"/>
  <c r="AF28" i="10"/>
  <c r="I79" i="12" s="1"/>
  <c r="AE28" i="10"/>
  <c r="H79" i="12" s="1"/>
  <c r="AD28" i="10"/>
  <c r="AC28" i="10"/>
  <c r="AB28" i="10"/>
  <c r="AA28" i="10"/>
  <c r="D79" i="12" s="1"/>
  <c r="AS27" i="10"/>
  <c r="AR27" i="10"/>
  <c r="AQ27" i="10"/>
  <c r="AP27" i="10"/>
  <c r="S78" i="12" s="1"/>
  <c r="AO27" i="10"/>
  <c r="R78" i="12" s="1"/>
  <c r="AN27" i="10"/>
  <c r="AM27" i="10"/>
  <c r="AL27" i="10"/>
  <c r="O78" i="12" s="1"/>
  <c r="AK27" i="10"/>
  <c r="AJ27" i="10"/>
  <c r="AI27" i="10"/>
  <c r="AH27" i="10"/>
  <c r="K78" i="12" s="1"/>
  <c r="AG27" i="10"/>
  <c r="J78" i="12" s="1"/>
  <c r="AF27" i="10"/>
  <c r="AE27" i="10"/>
  <c r="AD27" i="10"/>
  <c r="G78" i="12" s="1"/>
  <c r="AC27" i="10"/>
  <c r="AB27" i="10"/>
  <c r="AA27" i="10"/>
  <c r="AS26" i="10"/>
  <c r="V77" i="12" s="1"/>
  <c r="AR26" i="10"/>
  <c r="AQ26" i="10"/>
  <c r="AP26" i="10"/>
  <c r="AO26" i="10"/>
  <c r="R77" i="12" s="1"/>
  <c r="AN26" i="10"/>
  <c r="Q77" i="12" s="1"/>
  <c r="AM26" i="10"/>
  <c r="AL26" i="10"/>
  <c r="AK26" i="10"/>
  <c r="AI26" i="10"/>
  <c r="AH26" i="10"/>
  <c r="AG26" i="10"/>
  <c r="J77" i="12" s="1"/>
  <c r="AF26" i="10"/>
  <c r="AE26" i="10"/>
  <c r="AD26" i="10"/>
  <c r="AC26" i="10"/>
  <c r="AB26" i="10"/>
  <c r="AA26" i="10"/>
  <c r="AS25" i="10"/>
  <c r="AR25" i="10"/>
  <c r="AQ25" i="10"/>
  <c r="AP25" i="10"/>
  <c r="S76" i="12" s="1"/>
  <c r="AO25" i="10"/>
  <c r="R76" i="12" s="1"/>
  <c r="AN25" i="10"/>
  <c r="Q76" i="12" s="1"/>
  <c r="AM25" i="10"/>
  <c r="P76" i="12" s="1"/>
  <c r="AL25" i="10"/>
  <c r="AK25" i="10"/>
  <c r="AJ25" i="10"/>
  <c r="M76" i="12" s="1"/>
  <c r="AI25" i="10"/>
  <c r="L76" i="12" s="1"/>
  <c r="AH25" i="10"/>
  <c r="AG25" i="10"/>
  <c r="AF25" i="10"/>
  <c r="I76" i="12" s="1"/>
  <c r="AE25" i="10"/>
  <c r="H76" i="12" s="1"/>
  <c r="AD25" i="10"/>
  <c r="AC25" i="10"/>
  <c r="AB25" i="10"/>
  <c r="AA25" i="10"/>
  <c r="D76" i="12" s="1"/>
  <c r="AS24" i="10"/>
  <c r="AR24" i="10"/>
  <c r="AQ24" i="10"/>
  <c r="T75" i="12" s="1"/>
  <c r="AP24" i="10"/>
  <c r="S75" i="12" s="1"/>
  <c r="AO24" i="10"/>
  <c r="AN24" i="10"/>
  <c r="AM24" i="10"/>
  <c r="AL24" i="10"/>
  <c r="AK24" i="10"/>
  <c r="N75" i="12" s="1"/>
  <c r="AJ24" i="10"/>
  <c r="M75" i="12" s="1"/>
  <c r="AI24" i="10"/>
  <c r="L75" i="12" s="1"/>
  <c r="AH24" i="10"/>
  <c r="K75" i="12" s="1"/>
  <c r="AG24" i="10"/>
  <c r="AF24" i="10"/>
  <c r="AE24" i="10"/>
  <c r="AD24" i="10"/>
  <c r="AC24" i="10"/>
  <c r="AB24" i="10"/>
  <c r="AA24" i="10"/>
  <c r="D75" i="12" s="1"/>
  <c r="Z24" i="10"/>
  <c r="Z25" i="10"/>
  <c r="Z26" i="10"/>
  <c r="Z27" i="10"/>
  <c r="Z28" i="10"/>
  <c r="Z29" i="10"/>
  <c r="Z30" i="10"/>
  <c r="Z31" i="10"/>
  <c r="Z32" i="10"/>
  <c r="V83" i="12"/>
  <c r="U83" i="12"/>
  <c r="S83" i="12"/>
  <c r="R83" i="12"/>
  <c r="Q83" i="12"/>
  <c r="O83" i="12"/>
  <c r="N83" i="12"/>
  <c r="M83" i="12"/>
  <c r="K83" i="12"/>
  <c r="J83" i="12"/>
  <c r="I83" i="12"/>
  <c r="G83" i="12"/>
  <c r="F83" i="12"/>
  <c r="E83" i="12"/>
  <c r="V82" i="12"/>
  <c r="U82" i="12"/>
  <c r="T82" i="12"/>
  <c r="R82" i="12"/>
  <c r="Q82" i="12"/>
  <c r="P82" i="12"/>
  <c r="N82" i="12"/>
  <c r="M82" i="12"/>
  <c r="J82" i="12"/>
  <c r="I82" i="12"/>
  <c r="H82" i="12"/>
  <c r="F82" i="12"/>
  <c r="E82" i="12"/>
  <c r="D82" i="12"/>
  <c r="S81" i="12"/>
  <c r="R81" i="12"/>
  <c r="Q81" i="12"/>
  <c r="P81" i="12"/>
  <c r="O81" i="12"/>
  <c r="N81" i="12"/>
  <c r="M81" i="12"/>
  <c r="L81" i="12"/>
  <c r="K81" i="12"/>
  <c r="J81" i="12"/>
  <c r="H81" i="12"/>
  <c r="G81" i="12"/>
  <c r="E81" i="12"/>
  <c r="D81" i="12"/>
  <c r="V80" i="12"/>
  <c r="T80" i="12"/>
  <c r="S80" i="12"/>
  <c r="R80" i="12"/>
  <c r="P80" i="12"/>
  <c r="O80" i="12"/>
  <c r="K80" i="12"/>
  <c r="G80" i="12"/>
  <c r="F80" i="12"/>
  <c r="D80" i="12"/>
  <c r="V79" i="12"/>
  <c r="R79" i="12"/>
  <c r="Q79" i="12"/>
  <c r="P79" i="12"/>
  <c r="O79" i="12"/>
  <c r="J79" i="12"/>
  <c r="G79" i="12"/>
  <c r="F79" i="12"/>
  <c r="E79" i="12"/>
  <c r="V78" i="12"/>
  <c r="U78" i="12"/>
  <c r="T78" i="12"/>
  <c r="Q78" i="12"/>
  <c r="P78" i="12"/>
  <c r="N78" i="12"/>
  <c r="M78" i="12"/>
  <c r="L78" i="12"/>
  <c r="I78" i="12"/>
  <c r="H78" i="12"/>
  <c r="F78" i="12"/>
  <c r="E78" i="12"/>
  <c r="D78" i="12"/>
  <c r="U77" i="12"/>
  <c r="T77" i="12"/>
  <c r="S77" i="12"/>
  <c r="P77" i="12"/>
  <c r="O77" i="12"/>
  <c r="N77" i="12"/>
  <c r="M77" i="12"/>
  <c r="L77" i="12"/>
  <c r="K77" i="12"/>
  <c r="I77" i="12"/>
  <c r="H77" i="12"/>
  <c r="G77" i="12"/>
  <c r="F77" i="12"/>
  <c r="E77" i="12"/>
  <c r="D77" i="12"/>
  <c r="V76" i="12"/>
  <c r="U76" i="12"/>
  <c r="T76" i="12"/>
  <c r="O76" i="12"/>
  <c r="N76" i="12"/>
  <c r="K76" i="12"/>
  <c r="J76" i="12"/>
  <c r="G76" i="12"/>
  <c r="F76" i="12"/>
  <c r="E76" i="12"/>
  <c r="V75" i="12"/>
  <c r="U75" i="12"/>
  <c r="R75" i="12"/>
  <c r="Q75" i="12"/>
  <c r="P75" i="12"/>
  <c r="O75" i="12"/>
  <c r="J75" i="12"/>
  <c r="I75" i="12"/>
  <c r="H75" i="12"/>
  <c r="G75" i="12"/>
  <c r="F75" i="12"/>
  <c r="E75" i="12"/>
  <c r="W79" i="12" l="1"/>
  <c r="Y79" i="12" s="1"/>
  <c r="W81" i="12"/>
  <c r="W83" i="12"/>
  <c r="W77" i="12"/>
  <c r="Y77" i="12" s="1"/>
  <c r="W75" i="12"/>
  <c r="Y75" i="12" s="1"/>
  <c r="W76" i="12"/>
  <c r="Y76" i="12" s="1"/>
  <c r="W78" i="12"/>
  <c r="W80" i="12"/>
  <c r="Y80" i="12" s="1"/>
  <c r="W82" i="12"/>
  <c r="AN5" i="10"/>
  <c r="Q55" i="12" s="1"/>
  <c r="AN6" i="10"/>
  <c r="Q56" i="12" s="1"/>
  <c r="AN7" i="10"/>
  <c r="Q57" i="12" s="1"/>
  <c r="AN8" i="10"/>
  <c r="Q58" i="12" s="1"/>
  <c r="AN9" i="10"/>
  <c r="Q59" i="12" s="1"/>
  <c r="AN10" i="10"/>
  <c r="Q60" i="12" s="1"/>
  <c r="AN11" i="10"/>
  <c r="Q61" i="12" s="1"/>
  <c r="AN12" i="10"/>
  <c r="Q62" i="12" s="1"/>
  <c r="AN13" i="10"/>
  <c r="Q63" i="12" s="1"/>
  <c r="AN14" i="10"/>
  <c r="Q64" i="12" s="1"/>
  <c r="AN15" i="10"/>
  <c r="Q65" i="12" s="1"/>
  <c r="AN16" i="10"/>
  <c r="Q66" i="12" s="1"/>
  <c r="AN17" i="10"/>
  <c r="Q67" i="12" s="1"/>
  <c r="AN18" i="10"/>
  <c r="Q68" i="12" s="1"/>
  <c r="AN19" i="10"/>
  <c r="Q69" i="12" s="1"/>
  <c r="AN20" i="10"/>
  <c r="Q70" i="12" s="1"/>
  <c r="AN21" i="10"/>
  <c r="Q71" i="12" s="1"/>
  <c r="AN22" i="10"/>
  <c r="AN23" i="10"/>
  <c r="Q74" i="12" s="1"/>
  <c r="AO5" i="10"/>
  <c r="R55" i="12" s="1"/>
  <c r="AO6" i="10"/>
  <c r="R56" i="12" s="1"/>
  <c r="AO7" i="10"/>
  <c r="R57" i="12" s="1"/>
  <c r="AO8" i="10"/>
  <c r="R58" i="12" s="1"/>
  <c r="AO9" i="10"/>
  <c r="R59" i="12" s="1"/>
  <c r="AO10" i="10"/>
  <c r="R60" i="12" s="1"/>
  <c r="AO11" i="10"/>
  <c r="R61" i="12" s="1"/>
  <c r="AO12" i="10"/>
  <c r="R62" i="12" s="1"/>
  <c r="AO13" i="10"/>
  <c r="R63" i="12" s="1"/>
  <c r="AO14" i="10"/>
  <c r="R64" i="12" s="1"/>
  <c r="AO15" i="10"/>
  <c r="R65" i="12" s="1"/>
  <c r="AO16" i="10"/>
  <c r="R66" i="12" s="1"/>
  <c r="AO17" i="10"/>
  <c r="R67" i="12" s="1"/>
  <c r="AO18" i="10"/>
  <c r="R68" i="12" s="1"/>
  <c r="AO19" i="10"/>
  <c r="R69" i="12" s="1"/>
  <c r="AO20" i="10"/>
  <c r="R70" i="12" s="1"/>
  <c r="AO21" i="10"/>
  <c r="R71" i="12" s="1"/>
  <c r="AO22" i="10"/>
  <c r="AO23" i="10"/>
  <c r="R74" i="12" s="1"/>
  <c r="AP5" i="10"/>
  <c r="S55" i="12" s="1"/>
  <c r="AP6" i="10"/>
  <c r="S56" i="12" s="1"/>
  <c r="AP7" i="10"/>
  <c r="S57" i="12" s="1"/>
  <c r="AP8" i="10"/>
  <c r="S58" i="12" s="1"/>
  <c r="AP9" i="10"/>
  <c r="S59" i="12" s="1"/>
  <c r="AP10" i="10"/>
  <c r="S60" i="12" s="1"/>
  <c r="AP11" i="10"/>
  <c r="S61" i="12" s="1"/>
  <c r="AP12" i="10"/>
  <c r="S62" i="12" s="1"/>
  <c r="AP13" i="10"/>
  <c r="S63" i="12" s="1"/>
  <c r="AP14" i="10"/>
  <c r="S64" i="12" s="1"/>
  <c r="AP15" i="10"/>
  <c r="S65" i="12" s="1"/>
  <c r="AP16" i="10"/>
  <c r="S66" i="12" s="1"/>
  <c r="AP17" i="10"/>
  <c r="S67" i="12" s="1"/>
  <c r="AP18" i="10"/>
  <c r="S68" i="12" s="1"/>
  <c r="AP19" i="10"/>
  <c r="S69" i="12" s="1"/>
  <c r="AP20" i="10"/>
  <c r="S70" i="12" s="1"/>
  <c r="AP21" i="10"/>
  <c r="S71" i="12" s="1"/>
  <c r="AP22" i="10"/>
  <c r="AP23" i="10"/>
  <c r="S74" i="12" s="1"/>
  <c r="AQ5" i="10"/>
  <c r="T55" i="12" s="1"/>
  <c r="AQ6" i="10"/>
  <c r="T56" i="12" s="1"/>
  <c r="AQ7" i="10"/>
  <c r="T57" i="12" s="1"/>
  <c r="AQ8" i="10"/>
  <c r="T58" i="12" s="1"/>
  <c r="AQ9" i="10"/>
  <c r="T59" i="12" s="1"/>
  <c r="AQ10" i="10"/>
  <c r="T60" i="12" s="1"/>
  <c r="AQ11" i="10"/>
  <c r="T61" i="12" s="1"/>
  <c r="AQ12" i="10"/>
  <c r="T62" i="12" s="1"/>
  <c r="AQ13" i="10"/>
  <c r="T63" i="12" s="1"/>
  <c r="AQ14" i="10"/>
  <c r="T64" i="12" s="1"/>
  <c r="AQ15" i="10"/>
  <c r="T65" i="12" s="1"/>
  <c r="AQ16" i="10"/>
  <c r="T66" i="12" s="1"/>
  <c r="AQ17" i="10"/>
  <c r="T67" i="12" s="1"/>
  <c r="AQ18" i="10"/>
  <c r="T68" i="12" s="1"/>
  <c r="AQ19" i="10"/>
  <c r="T69" i="12" s="1"/>
  <c r="AQ20" i="10"/>
  <c r="T70" i="12" s="1"/>
  <c r="AQ21" i="10"/>
  <c r="T71" i="12" s="1"/>
  <c r="AQ22" i="10"/>
  <c r="AQ23" i="10"/>
  <c r="T74" i="12" s="1"/>
  <c r="AQ4" i="10"/>
  <c r="T54" i="12" s="1"/>
  <c r="AP4" i="10"/>
  <c r="S54" i="12" s="1"/>
  <c r="AO4" i="10"/>
  <c r="R54" i="12" s="1"/>
  <c r="AN4" i="10"/>
  <c r="Q54" i="12" s="1"/>
  <c r="AF5" i="10"/>
  <c r="I55" i="12" s="1"/>
  <c r="AF6" i="10"/>
  <c r="I56" i="12" s="1"/>
  <c r="AF7" i="10"/>
  <c r="I57" i="12" s="1"/>
  <c r="AF8" i="10"/>
  <c r="I58" i="12" s="1"/>
  <c r="AF9" i="10"/>
  <c r="I59" i="12" s="1"/>
  <c r="AF10" i="10"/>
  <c r="I60" i="12" s="1"/>
  <c r="AF11" i="10"/>
  <c r="I61" i="12" s="1"/>
  <c r="AF12" i="10"/>
  <c r="I62" i="12" s="1"/>
  <c r="AF13" i="10"/>
  <c r="I63" i="12" s="1"/>
  <c r="AF14" i="10"/>
  <c r="I64" i="12" s="1"/>
  <c r="AF15" i="10"/>
  <c r="I65" i="12" s="1"/>
  <c r="AF16" i="10"/>
  <c r="I66" i="12" s="1"/>
  <c r="AF17" i="10"/>
  <c r="I67" i="12" s="1"/>
  <c r="AF18" i="10"/>
  <c r="I68" i="12" s="1"/>
  <c r="AF19" i="10"/>
  <c r="I69" i="12" s="1"/>
  <c r="AF20" i="10"/>
  <c r="I70" i="12" s="1"/>
  <c r="AF21" i="10"/>
  <c r="I71" i="12" s="1"/>
  <c r="AF22" i="10"/>
  <c r="AF23" i="10"/>
  <c r="I74" i="12" s="1"/>
  <c r="AF4" i="10"/>
  <c r="I54" i="12" s="1"/>
  <c r="AG5" i="10"/>
  <c r="J55" i="12" s="1"/>
  <c r="AG6" i="10"/>
  <c r="J56" i="12" s="1"/>
  <c r="AG7" i="10"/>
  <c r="J57" i="12" s="1"/>
  <c r="AG8" i="10"/>
  <c r="J58" i="12" s="1"/>
  <c r="AG9" i="10"/>
  <c r="J59" i="12" s="1"/>
  <c r="AG10" i="10"/>
  <c r="J60" i="12" s="1"/>
  <c r="AG11" i="10"/>
  <c r="J61" i="12" s="1"/>
  <c r="AG12" i="10"/>
  <c r="J62" i="12" s="1"/>
  <c r="AG13" i="10"/>
  <c r="J63" i="12" s="1"/>
  <c r="AG14" i="10"/>
  <c r="J64" i="12" s="1"/>
  <c r="AG15" i="10"/>
  <c r="J65" i="12" s="1"/>
  <c r="AG16" i="10"/>
  <c r="J66" i="12" s="1"/>
  <c r="AG17" i="10"/>
  <c r="J67" i="12" s="1"/>
  <c r="AG18" i="10"/>
  <c r="J68" i="12" s="1"/>
  <c r="AG19" i="10"/>
  <c r="J69" i="12" s="1"/>
  <c r="AG20" i="10"/>
  <c r="J70" i="12" s="1"/>
  <c r="AG21" i="10"/>
  <c r="J71" i="12" s="1"/>
  <c r="AG22" i="10"/>
  <c r="AG23" i="10"/>
  <c r="J74" i="12" s="1"/>
  <c r="AG4" i="10"/>
  <c r="J54" i="12" s="1"/>
  <c r="AH5" i="10"/>
  <c r="K55" i="12" s="1"/>
  <c r="AH6" i="10"/>
  <c r="K56" i="12" s="1"/>
  <c r="AH7" i="10"/>
  <c r="K57" i="12" s="1"/>
  <c r="AH8" i="10"/>
  <c r="K58" i="12" s="1"/>
  <c r="AH9" i="10"/>
  <c r="K59" i="12" s="1"/>
  <c r="AH10" i="10"/>
  <c r="K60" i="12" s="1"/>
  <c r="AH11" i="10"/>
  <c r="K61" i="12" s="1"/>
  <c r="AH12" i="10"/>
  <c r="K62" i="12" s="1"/>
  <c r="AH13" i="10"/>
  <c r="K63" i="12" s="1"/>
  <c r="AH14" i="10"/>
  <c r="K64" i="12" s="1"/>
  <c r="AH15" i="10"/>
  <c r="K65" i="12" s="1"/>
  <c r="AH16" i="10"/>
  <c r="K66" i="12" s="1"/>
  <c r="AH17" i="10"/>
  <c r="K67" i="12" s="1"/>
  <c r="AH18" i="10"/>
  <c r="K68" i="12" s="1"/>
  <c r="AH19" i="10"/>
  <c r="K69" i="12" s="1"/>
  <c r="AH20" i="10"/>
  <c r="K70" i="12" s="1"/>
  <c r="AH21" i="10"/>
  <c r="K71" i="12" s="1"/>
  <c r="AH22" i="10"/>
  <c r="AH23" i="10"/>
  <c r="K74" i="12" s="1"/>
  <c r="AH4" i="10"/>
  <c r="K54" i="12" s="1"/>
  <c r="AI5" i="10"/>
  <c r="L55" i="12" s="1"/>
  <c r="AI6" i="10"/>
  <c r="L56" i="12" s="1"/>
  <c r="AI7" i="10"/>
  <c r="L57" i="12" s="1"/>
  <c r="AI8" i="10"/>
  <c r="L58" i="12" s="1"/>
  <c r="AI9" i="10"/>
  <c r="L59" i="12" s="1"/>
  <c r="AI10" i="10"/>
  <c r="L60" i="12" s="1"/>
  <c r="AI11" i="10"/>
  <c r="L61" i="12" s="1"/>
  <c r="AI12" i="10"/>
  <c r="L62" i="12" s="1"/>
  <c r="AI13" i="10"/>
  <c r="L63" i="12" s="1"/>
  <c r="AI14" i="10"/>
  <c r="L64" i="12" s="1"/>
  <c r="AI15" i="10"/>
  <c r="L65" i="12" s="1"/>
  <c r="AI16" i="10"/>
  <c r="L66" i="12" s="1"/>
  <c r="AI17" i="10"/>
  <c r="L67" i="12" s="1"/>
  <c r="AI18" i="10"/>
  <c r="L68" i="12" s="1"/>
  <c r="AI19" i="10"/>
  <c r="L69" i="12" s="1"/>
  <c r="AI20" i="10"/>
  <c r="L70" i="12" s="1"/>
  <c r="AI21" i="10"/>
  <c r="L71" i="12" s="1"/>
  <c r="AI22" i="10"/>
  <c r="L73" i="12" s="1"/>
  <c r="AI23" i="10"/>
  <c r="L74" i="12" s="1"/>
  <c r="AI4" i="10"/>
  <c r="L54" i="12" s="1"/>
  <c r="L72" i="12" l="1"/>
  <c r="X82" i="12"/>
  <c r="Y82" i="12"/>
  <c r="Y83" i="12"/>
  <c r="X81" i="12"/>
  <c r="Y78" i="12"/>
  <c r="X79" i="12"/>
  <c r="Y81" i="12"/>
  <c r="X83" i="12"/>
  <c r="X78" i="12"/>
  <c r="X77" i="12"/>
  <c r="X75" i="12"/>
  <c r="X80" i="12"/>
  <c r="X76" i="12"/>
  <c r="T72" i="12"/>
  <c r="T73" i="12"/>
  <c r="R72" i="12"/>
  <c r="R73" i="12"/>
  <c r="K72" i="12"/>
  <c r="K73" i="12"/>
  <c r="J72" i="12"/>
  <c r="J73" i="12"/>
  <c r="I72" i="12"/>
  <c r="I73" i="12"/>
  <c r="S72" i="12"/>
  <c r="S73" i="12"/>
  <c r="Q72" i="12"/>
  <c r="Q73" i="12"/>
  <c r="R4" i="10" l="1"/>
  <c r="S6" i="12" l="1"/>
  <c r="Q4" i="10"/>
  <c r="R6" i="12" s="1"/>
  <c r="P4" i="10"/>
  <c r="Q6" i="12" s="1"/>
  <c r="O4" i="10"/>
  <c r="P6" i="12" s="1"/>
  <c r="C14" i="12" l="1"/>
  <c r="D14" i="12"/>
  <c r="E14" i="12"/>
  <c r="F14" i="12" l="1"/>
  <c r="Z4" i="10"/>
  <c r="Z5" i="10"/>
  <c r="Z6" i="10"/>
  <c r="Z7" i="10"/>
  <c r="Z8" i="10"/>
  <c r="Z9" i="10"/>
  <c r="AA28" i="4"/>
  <c r="AD5" i="10" l="1"/>
  <c r="G55" i="12" s="1"/>
  <c r="AE5" i="10"/>
  <c r="H55" i="12" s="1"/>
  <c r="AJ5" i="10"/>
  <c r="M55" i="12" s="1"/>
  <c r="AK5" i="10"/>
  <c r="N55" i="12" s="1"/>
  <c r="AL5" i="10"/>
  <c r="O55" i="12" s="1"/>
  <c r="AM5" i="10"/>
  <c r="P55" i="12" s="1"/>
  <c r="AR5" i="10"/>
  <c r="U55" i="12" s="1"/>
  <c r="AS5" i="10"/>
  <c r="V55" i="12" s="1"/>
  <c r="AD6" i="10"/>
  <c r="G56" i="12" s="1"/>
  <c r="AE6" i="10"/>
  <c r="H56" i="12" s="1"/>
  <c r="AJ6" i="10"/>
  <c r="M56" i="12" s="1"/>
  <c r="AK6" i="10"/>
  <c r="N56" i="12" s="1"/>
  <c r="AL6" i="10"/>
  <c r="O56" i="12" s="1"/>
  <c r="AM6" i="10"/>
  <c r="P56" i="12" s="1"/>
  <c r="AR6" i="10"/>
  <c r="U56" i="12" s="1"/>
  <c r="AS6" i="10"/>
  <c r="V56" i="12" s="1"/>
  <c r="AD7" i="10"/>
  <c r="G57" i="12" s="1"/>
  <c r="AE7" i="10"/>
  <c r="H57" i="12" s="1"/>
  <c r="AJ7" i="10"/>
  <c r="M57" i="12" s="1"/>
  <c r="AK7" i="10"/>
  <c r="N57" i="12" s="1"/>
  <c r="AL7" i="10"/>
  <c r="O57" i="12" s="1"/>
  <c r="AM7" i="10"/>
  <c r="P57" i="12" s="1"/>
  <c r="AR7" i="10"/>
  <c r="U57" i="12" s="1"/>
  <c r="AS7" i="10"/>
  <c r="V57" i="12" s="1"/>
  <c r="AD8" i="10"/>
  <c r="G58" i="12" s="1"/>
  <c r="AE8" i="10"/>
  <c r="H58" i="12" s="1"/>
  <c r="AJ8" i="10"/>
  <c r="M58" i="12" s="1"/>
  <c r="AK8" i="10"/>
  <c r="N58" i="12" s="1"/>
  <c r="AL8" i="10"/>
  <c r="O58" i="12" s="1"/>
  <c r="AM8" i="10"/>
  <c r="P58" i="12" s="1"/>
  <c r="AR8" i="10"/>
  <c r="U58" i="12" s="1"/>
  <c r="AS8" i="10"/>
  <c r="V58" i="12" s="1"/>
  <c r="AD9" i="10"/>
  <c r="G59" i="12" s="1"/>
  <c r="AE9" i="10"/>
  <c r="H59" i="12" s="1"/>
  <c r="AJ9" i="10"/>
  <c r="M59" i="12" s="1"/>
  <c r="AK9" i="10"/>
  <c r="N59" i="12" s="1"/>
  <c r="AL9" i="10"/>
  <c r="O59" i="12" s="1"/>
  <c r="AM9" i="10"/>
  <c r="P59" i="12" s="1"/>
  <c r="AR9" i="10"/>
  <c r="U59" i="12" s="1"/>
  <c r="AS9" i="10"/>
  <c r="V59" i="12" s="1"/>
  <c r="AD10" i="10"/>
  <c r="G60" i="12" s="1"/>
  <c r="AE10" i="10"/>
  <c r="H60" i="12" s="1"/>
  <c r="AJ10" i="10"/>
  <c r="M60" i="12" s="1"/>
  <c r="AK10" i="10"/>
  <c r="N60" i="12" s="1"/>
  <c r="AL10" i="10"/>
  <c r="O60" i="12" s="1"/>
  <c r="AM10" i="10"/>
  <c r="P60" i="12" s="1"/>
  <c r="AR10" i="10"/>
  <c r="U60" i="12" s="1"/>
  <c r="AS10" i="10"/>
  <c r="V60" i="12" s="1"/>
  <c r="AD11" i="10"/>
  <c r="G61" i="12" s="1"/>
  <c r="AE11" i="10"/>
  <c r="H61" i="12" s="1"/>
  <c r="AJ11" i="10"/>
  <c r="M61" i="12" s="1"/>
  <c r="AK11" i="10"/>
  <c r="N61" i="12" s="1"/>
  <c r="AL11" i="10"/>
  <c r="O61" i="12" s="1"/>
  <c r="AM11" i="10"/>
  <c r="P61" i="12" s="1"/>
  <c r="AR11" i="10"/>
  <c r="U61" i="12" s="1"/>
  <c r="AS11" i="10"/>
  <c r="V61" i="12" s="1"/>
  <c r="AD12" i="10"/>
  <c r="G62" i="12" s="1"/>
  <c r="AE12" i="10"/>
  <c r="H62" i="12" s="1"/>
  <c r="AJ12" i="10"/>
  <c r="M62" i="12" s="1"/>
  <c r="AK12" i="10"/>
  <c r="N62" i="12" s="1"/>
  <c r="AL12" i="10"/>
  <c r="O62" i="12" s="1"/>
  <c r="AM12" i="10"/>
  <c r="P62" i="12" s="1"/>
  <c r="AR12" i="10"/>
  <c r="U62" i="12" s="1"/>
  <c r="AS12" i="10"/>
  <c r="V62" i="12" s="1"/>
  <c r="AD13" i="10"/>
  <c r="G63" i="12" s="1"/>
  <c r="AE13" i="10"/>
  <c r="H63" i="12" s="1"/>
  <c r="AJ13" i="10"/>
  <c r="M63" i="12" s="1"/>
  <c r="AK13" i="10"/>
  <c r="N63" i="12" s="1"/>
  <c r="AL13" i="10"/>
  <c r="O63" i="12" s="1"/>
  <c r="AM13" i="10"/>
  <c r="P63" i="12" s="1"/>
  <c r="AR13" i="10"/>
  <c r="U63" i="12" s="1"/>
  <c r="AS13" i="10"/>
  <c r="V63" i="12" s="1"/>
  <c r="AD14" i="10"/>
  <c r="G64" i="12" s="1"/>
  <c r="AE14" i="10"/>
  <c r="H64" i="12" s="1"/>
  <c r="AJ14" i="10"/>
  <c r="M64" i="12" s="1"/>
  <c r="AK14" i="10"/>
  <c r="N64" i="12" s="1"/>
  <c r="AL14" i="10"/>
  <c r="O64" i="12" s="1"/>
  <c r="AM14" i="10"/>
  <c r="P64" i="12" s="1"/>
  <c r="AR14" i="10"/>
  <c r="U64" i="12" s="1"/>
  <c r="AS14" i="10"/>
  <c r="V64" i="12" s="1"/>
  <c r="AD15" i="10"/>
  <c r="G65" i="12" s="1"/>
  <c r="AE15" i="10"/>
  <c r="H65" i="12" s="1"/>
  <c r="AJ15" i="10"/>
  <c r="M65" i="12" s="1"/>
  <c r="AK15" i="10"/>
  <c r="N65" i="12" s="1"/>
  <c r="AL15" i="10"/>
  <c r="O65" i="12" s="1"/>
  <c r="AM15" i="10"/>
  <c r="P65" i="12" s="1"/>
  <c r="AR15" i="10"/>
  <c r="U65" i="12" s="1"/>
  <c r="AS15" i="10"/>
  <c r="V65" i="12" s="1"/>
  <c r="AD16" i="10"/>
  <c r="G66" i="12" s="1"/>
  <c r="AE16" i="10"/>
  <c r="H66" i="12" s="1"/>
  <c r="AJ16" i="10"/>
  <c r="M66" i="12" s="1"/>
  <c r="AK16" i="10"/>
  <c r="N66" i="12" s="1"/>
  <c r="AL16" i="10"/>
  <c r="O66" i="12" s="1"/>
  <c r="AM16" i="10"/>
  <c r="P66" i="12" s="1"/>
  <c r="AR16" i="10"/>
  <c r="U66" i="12" s="1"/>
  <c r="AS16" i="10"/>
  <c r="V66" i="12" s="1"/>
  <c r="AD17" i="10"/>
  <c r="G67" i="12" s="1"/>
  <c r="AE17" i="10"/>
  <c r="H67" i="12" s="1"/>
  <c r="AJ17" i="10"/>
  <c r="M67" i="12" s="1"/>
  <c r="AK17" i="10"/>
  <c r="N67" i="12" s="1"/>
  <c r="AL17" i="10"/>
  <c r="O67" i="12" s="1"/>
  <c r="AM17" i="10"/>
  <c r="P67" i="12" s="1"/>
  <c r="AR17" i="10"/>
  <c r="U67" i="12" s="1"/>
  <c r="AS17" i="10"/>
  <c r="V67" i="12" s="1"/>
  <c r="AD18" i="10"/>
  <c r="G68" i="12" s="1"/>
  <c r="AE18" i="10"/>
  <c r="H68" i="12" s="1"/>
  <c r="AJ18" i="10"/>
  <c r="M68" i="12" s="1"/>
  <c r="AK18" i="10"/>
  <c r="N68" i="12" s="1"/>
  <c r="AL18" i="10"/>
  <c r="O68" i="12" s="1"/>
  <c r="AM18" i="10"/>
  <c r="P68" i="12" s="1"/>
  <c r="AR18" i="10"/>
  <c r="U68" i="12" s="1"/>
  <c r="AS18" i="10"/>
  <c r="V68" i="12" s="1"/>
  <c r="AD19" i="10"/>
  <c r="G69" i="12" s="1"/>
  <c r="AE19" i="10"/>
  <c r="H69" i="12" s="1"/>
  <c r="AJ19" i="10"/>
  <c r="M69" i="12" s="1"/>
  <c r="AK19" i="10"/>
  <c r="N69" i="12" s="1"/>
  <c r="AL19" i="10"/>
  <c r="O69" i="12" s="1"/>
  <c r="AM19" i="10"/>
  <c r="P69" i="12" s="1"/>
  <c r="AR19" i="10"/>
  <c r="U69" i="12" s="1"/>
  <c r="AS19" i="10"/>
  <c r="V69" i="12" s="1"/>
  <c r="AD20" i="10"/>
  <c r="G70" i="12" s="1"/>
  <c r="AE20" i="10"/>
  <c r="H70" i="12" s="1"/>
  <c r="AJ20" i="10"/>
  <c r="M70" i="12" s="1"/>
  <c r="AK20" i="10"/>
  <c r="N70" i="12" s="1"/>
  <c r="AL20" i="10"/>
  <c r="O70" i="12" s="1"/>
  <c r="AM20" i="10"/>
  <c r="P70" i="12" s="1"/>
  <c r="AR20" i="10"/>
  <c r="U70" i="12" s="1"/>
  <c r="AS20" i="10"/>
  <c r="V70" i="12" s="1"/>
  <c r="AD21" i="10"/>
  <c r="G71" i="12" s="1"/>
  <c r="AE21" i="10"/>
  <c r="H71" i="12" s="1"/>
  <c r="AJ21" i="10"/>
  <c r="M71" i="12" s="1"/>
  <c r="AK21" i="10"/>
  <c r="N71" i="12" s="1"/>
  <c r="AL21" i="10"/>
  <c r="O71" i="12" s="1"/>
  <c r="AM21" i="10"/>
  <c r="P71" i="12" s="1"/>
  <c r="AR21" i="10"/>
  <c r="U71" i="12" s="1"/>
  <c r="AS21" i="10"/>
  <c r="V71" i="12" s="1"/>
  <c r="AD22" i="10"/>
  <c r="AE22" i="10"/>
  <c r="AJ22" i="10"/>
  <c r="AK22" i="10"/>
  <c r="AL22" i="10"/>
  <c r="AM22" i="10"/>
  <c r="AR22" i="10"/>
  <c r="AS22" i="10"/>
  <c r="AD23" i="10"/>
  <c r="G74" i="12" s="1"/>
  <c r="AE23" i="10"/>
  <c r="H74" i="12" s="1"/>
  <c r="AJ23" i="10"/>
  <c r="M74" i="12" s="1"/>
  <c r="AK23" i="10"/>
  <c r="N74" i="12" s="1"/>
  <c r="AL23" i="10"/>
  <c r="O74" i="12" s="1"/>
  <c r="AM23" i="10"/>
  <c r="P74" i="12" s="1"/>
  <c r="AR23" i="10"/>
  <c r="U74" i="12" s="1"/>
  <c r="AS23" i="10"/>
  <c r="V74" i="12" s="1"/>
  <c r="AS4" i="10"/>
  <c r="V54" i="12" s="1"/>
  <c r="AR4" i="10"/>
  <c r="U54" i="12" s="1"/>
  <c r="AM4" i="10"/>
  <c r="P54" i="12" s="1"/>
  <c r="AL4" i="10"/>
  <c r="O54" i="12" s="1"/>
  <c r="AK4" i="10"/>
  <c r="N54" i="12" s="1"/>
  <c r="AJ4" i="10"/>
  <c r="M54" i="12" s="1"/>
  <c r="AE4" i="10"/>
  <c r="H54" i="12" s="1"/>
  <c r="AD4" i="10"/>
  <c r="G54" i="12" s="1"/>
  <c r="AC5" i="10"/>
  <c r="F55" i="12" s="1"/>
  <c r="AC6" i="10"/>
  <c r="F56" i="12" s="1"/>
  <c r="AC7" i="10"/>
  <c r="F57" i="12" s="1"/>
  <c r="AC8" i="10"/>
  <c r="F58" i="12" s="1"/>
  <c r="AC9" i="10"/>
  <c r="F59" i="12" s="1"/>
  <c r="AC10" i="10"/>
  <c r="F60" i="12" s="1"/>
  <c r="AC11" i="10"/>
  <c r="F61" i="12" s="1"/>
  <c r="AC12" i="10"/>
  <c r="F62" i="12" s="1"/>
  <c r="AC13" i="10"/>
  <c r="F63" i="12" s="1"/>
  <c r="AC14" i="10"/>
  <c r="F64" i="12" s="1"/>
  <c r="AC15" i="10"/>
  <c r="F65" i="12" s="1"/>
  <c r="AC16" i="10"/>
  <c r="F66" i="12" s="1"/>
  <c r="AC17" i="10"/>
  <c r="F67" i="12" s="1"/>
  <c r="AC18" i="10"/>
  <c r="F68" i="12" s="1"/>
  <c r="AC19" i="10"/>
  <c r="F69" i="12" s="1"/>
  <c r="AC20" i="10"/>
  <c r="F70" i="12" s="1"/>
  <c r="AC21" i="10"/>
  <c r="F71" i="12" s="1"/>
  <c r="AC22" i="10"/>
  <c r="AC23" i="10"/>
  <c r="F74" i="12" s="1"/>
  <c r="AC4" i="10"/>
  <c r="F54" i="12" s="1"/>
  <c r="AB5" i="10"/>
  <c r="E55" i="12" s="1"/>
  <c r="AB6" i="10"/>
  <c r="E56" i="12" s="1"/>
  <c r="AB7" i="10"/>
  <c r="E57" i="12" s="1"/>
  <c r="AB8" i="10"/>
  <c r="E58" i="12" s="1"/>
  <c r="AB9" i="10"/>
  <c r="E59" i="12" s="1"/>
  <c r="AB10" i="10"/>
  <c r="E60" i="12" s="1"/>
  <c r="AB11" i="10"/>
  <c r="E61" i="12" s="1"/>
  <c r="AB12" i="10"/>
  <c r="E62" i="12" s="1"/>
  <c r="AB13" i="10"/>
  <c r="E63" i="12" s="1"/>
  <c r="AB14" i="10"/>
  <c r="E64" i="12" s="1"/>
  <c r="AB15" i="10"/>
  <c r="E65" i="12" s="1"/>
  <c r="AB16" i="10"/>
  <c r="E66" i="12" s="1"/>
  <c r="AB17" i="10"/>
  <c r="E67" i="12" s="1"/>
  <c r="AB18" i="10"/>
  <c r="E68" i="12" s="1"/>
  <c r="AB19" i="10"/>
  <c r="E69" i="12" s="1"/>
  <c r="AB20" i="10"/>
  <c r="E70" i="12" s="1"/>
  <c r="AB21" i="10"/>
  <c r="E71" i="12" s="1"/>
  <c r="AB22" i="10"/>
  <c r="AB23" i="10"/>
  <c r="E74" i="12" s="1"/>
  <c r="AB4" i="10"/>
  <c r="E54" i="12" s="1"/>
  <c r="AA5" i="10"/>
  <c r="D55" i="12" s="1"/>
  <c r="AA6" i="10"/>
  <c r="D56" i="12" s="1"/>
  <c r="AA7" i="10"/>
  <c r="D57" i="12" s="1"/>
  <c r="AA8" i="10"/>
  <c r="D58" i="12" s="1"/>
  <c r="AA9" i="10"/>
  <c r="D59" i="12" s="1"/>
  <c r="AA10" i="10"/>
  <c r="D60" i="12" s="1"/>
  <c r="AA11" i="10"/>
  <c r="D61" i="12" s="1"/>
  <c r="AA12" i="10"/>
  <c r="D62" i="12" s="1"/>
  <c r="AA13" i="10"/>
  <c r="D63" i="12" s="1"/>
  <c r="AA14" i="10"/>
  <c r="D64" i="12" s="1"/>
  <c r="AA15" i="10"/>
  <c r="D65" i="12" s="1"/>
  <c r="AA16" i="10"/>
  <c r="D66" i="12" s="1"/>
  <c r="AA17" i="10"/>
  <c r="D67" i="12" s="1"/>
  <c r="AA18" i="10"/>
  <c r="D68" i="12" s="1"/>
  <c r="AA19" i="10"/>
  <c r="D69" i="12" s="1"/>
  <c r="AA20" i="10"/>
  <c r="D70" i="12" s="1"/>
  <c r="AA21" i="10"/>
  <c r="D71" i="12" s="1"/>
  <c r="AA22" i="10"/>
  <c r="D74" i="12"/>
  <c r="AA4" i="10"/>
  <c r="D54" i="12" s="1"/>
  <c r="Y4" i="10"/>
  <c r="X4" i="10"/>
  <c r="W4" i="10"/>
  <c r="Z10" i="10"/>
  <c r="Z11" i="10"/>
  <c r="Z12" i="10"/>
  <c r="Z13" i="10"/>
  <c r="Z14" i="10"/>
  <c r="Z15" i="10"/>
  <c r="Z16" i="10"/>
  <c r="Z17" i="10"/>
  <c r="Z18" i="10"/>
  <c r="Z19" i="10"/>
  <c r="Z20" i="10"/>
  <c r="Z21" i="10"/>
  <c r="Z22" i="10"/>
  <c r="Z23" i="10"/>
  <c r="V5" i="10"/>
  <c r="D20" i="12" s="1"/>
  <c r="V6" i="10"/>
  <c r="V7" i="10"/>
  <c r="D22" i="12" s="1"/>
  <c r="V8" i="10"/>
  <c r="D23" i="12" s="1"/>
  <c r="V9" i="10"/>
  <c r="D24" i="12" s="1"/>
  <c r="V10" i="10"/>
  <c r="D25" i="12" s="1"/>
  <c r="V11" i="10"/>
  <c r="D26" i="12" s="1"/>
  <c r="V12" i="10"/>
  <c r="D27" i="12" s="1"/>
  <c r="V13" i="10"/>
  <c r="D28" i="12" s="1"/>
  <c r="V14" i="10"/>
  <c r="D29" i="12" s="1"/>
  <c r="V15" i="10"/>
  <c r="D30" i="12" s="1"/>
  <c r="V16" i="10"/>
  <c r="D31" i="12" s="1"/>
  <c r="V17" i="10"/>
  <c r="D32" i="12" s="1"/>
  <c r="V18" i="10"/>
  <c r="D33" i="12" s="1"/>
  <c r="V19" i="10"/>
  <c r="D34" i="12" s="1"/>
  <c r="V20" i="10"/>
  <c r="D35" i="12" s="1"/>
  <c r="V21" i="10"/>
  <c r="D36" i="12" s="1"/>
  <c r="V22" i="10"/>
  <c r="D37" i="12" s="1"/>
  <c r="V23" i="10"/>
  <c r="D38" i="12" s="1"/>
  <c r="V4" i="10"/>
  <c r="D19" i="12" s="1"/>
  <c r="T4" i="10"/>
  <c r="U6" i="12" s="1"/>
  <c r="S4" i="10"/>
  <c r="T6" i="12" s="1"/>
  <c r="N4" i="10"/>
  <c r="O6" i="12" s="1"/>
  <c r="M4" i="10"/>
  <c r="N6" i="12" s="1"/>
  <c r="L4" i="10"/>
  <c r="M6" i="12" s="1"/>
  <c r="K4" i="10"/>
  <c r="L6" i="12" s="1"/>
  <c r="J4" i="10"/>
  <c r="K6" i="12" s="1"/>
  <c r="I4" i="10"/>
  <c r="J6" i="12" s="1"/>
  <c r="H4" i="10"/>
  <c r="I6" i="12" s="1"/>
  <c r="G4" i="10"/>
  <c r="H6" i="12" s="1"/>
  <c r="F4" i="10"/>
  <c r="G6" i="12" s="1"/>
  <c r="E4" i="10"/>
  <c r="F6" i="12" s="1"/>
  <c r="D4" i="10"/>
  <c r="E6" i="12" s="1"/>
  <c r="C4" i="10"/>
  <c r="B4" i="10"/>
  <c r="C6" i="12" s="1"/>
  <c r="D72" i="12" l="1"/>
  <c r="D73" i="12"/>
  <c r="E72" i="12"/>
  <c r="E73" i="12"/>
  <c r="F72" i="12"/>
  <c r="F73" i="12"/>
  <c r="V72" i="12"/>
  <c r="V73" i="12"/>
  <c r="P72" i="12"/>
  <c r="P73" i="12"/>
  <c r="N72" i="12"/>
  <c r="N73" i="12"/>
  <c r="H72" i="12"/>
  <c r="H73" i="12"/>
  <c r="U72" i="12"/>
  <c r="U73" i="12"/>
  <c r="O72" i="12"/>
  <c r="O73" i="12"/>
  <c r="M72" i="12"/>
  <c r="M73" i="12"/>
  <c r="G72" i="12"/>
  <c r="G73" i="12"/>
  <c r="D21" i="12"/>
  <c r="D6" i="12"/>
  <c r="W74" i="12"/>
  <c r="W69" i="12"/>
  <c r="W65" i="12"/>
  <c r="W61" i="12"/>
  <c r="W57" i="12"/>
  <c r="W68" i="12"/>
  <c r="W64" i="12"/>
  <c r="W60" i="12"/>
  <c r="W56" i="12"/>
  <c r="W71" i="12"/>
  <c r="W67" i="12"/>
  <c r="W63" i="12"/>
  <c r="W59" i="12"/>
  <c r="W70" i="12"/>
  <c r="W66" i="12"/>
  <c r="W62" i="12"/>
  <c r="W58" i="12"/>
  <c r="W55" i="12"/>
  <c r="H24" i="4"/>
  <c r="AA82" i="12" l="1"/>
  <c r="W72" i="12"/>
  <c r="W73" i="12"/>
  <c r="W54" i="12"/>
  <c r="Y54" i="12" s="1"/>
  <c r="E19" i="12"/>
  <c r="V6" i="12"/>
  <c r="Y66" i="12"/>
  <c r="X66" i="12"/>
  <c r="Y59" i="12"/>
  <c r="X59" i="12"/>
  <c r="Y67" i="12"/>
  <c r="X67" i="12"/>
  <c r="X61" i="12"/>
  <c r="Y61" i="12"/>
  <c r="X69" i="12"/>
  <c r="Y69" i="12"/>
  <c r="Y58" i="12"/>
  <c r="X58" i="12"/>
  <c r="X56" i="12"/>
  <c r="Y56" i="12"/>
  <c r="X64" i="12"/>
  <c r="Y64" i="12"/>
  <c r="X72" i="12"/>
  <c r="Y72" i="12"/>
  <c r="Y70" i="12"/>
  <c r="X70" i="12"/>
  <c r="Y63" i="12"/>
  <c r="X63" i="12"/>
  <c r="Y71" i="12"/>
  <c r="X71" i="12"/>
  <c r="X60" i="12"/>
  <c r="Y60" i="12"/>
  <c r="X57" i="12"/>
  <c r="Y57" i="12"/>
  <c r="X65" i="12"/>
  <c r="Y65" i="12"/>
  <c r="X74" i="12"/>
  <c r="Y74" i="12"/>
  <c r="Y62" i="12"/>
  <c r="X62" i="12"/>
  <c r="X68" i="12"/>
  <c r="Y68" i="12"/>
  <c r="Y55" i="12"/>
  <c r="X55" i="12"/>
  <c r="X73" i="12" l="1"/>
  <c r="Y73" i="12"/>
  <c r="X54" i="12"/>
  <c r="Q24" i="4"/>
  <c r="R24" i="4"/>
  <c r="S24" i="4"/>
  <c r="P24" i="4"/>
  <c r="I24" i="4"/>
  <c r="J24" i="4"/>
  <c r="K24" i="4"/>
</calcChain>
</file>

<file path=xl/comments1.xml><?xml version="1.0" encoding="utf-8"?>
<comments xmlns="http://schemas.openxmlformats.org/spreadsheetml/2006/main">
  <authors>
    <author>Andrews, Jasmin</author>
  </authors>
  <commentList>
    <comment ref="B10" authorId="0" shapeId="0">
      <text>
        <r>
          <rPr>
            <sz val="11"/>
            <color indexed="81"/>
            <rFont val="Calibri"/>
            <family val="2"/>
            <scheme val="minor"/>
          </rPr>
          <t xml:space="preserve">Please indicate whether your current Eating Disorder service for under 18s is compliant with the guidelines issued by NHS England and the National Collaborating Centre for Mental Health in 2015. </t>
        </r>
      </text>
    </comment>
    <comment ref="B12" authorId="0" shapeId="0">
      <text>
        <r>
          <rPr>
            <sz val="11"/>
            <color indexed="81"/>
            <rFont val="Calibri"/>
            <family val="2"/>
            <scheme val="minor"/>
          </rPr>
          <t>If you answered yes to the previous question and already have a compliant Eating Disorder service then please explain how you intend to expand your current service for young people to meet further demand, or use the underspend of the monies allocated for Eating Disorder on crisis or self-harm for young people. Your response is limited to 750 characters.</t>
        </r>
      </text>
    </comment>
    <comment ref="B14" authorId="0" shapeId="0">
      <text>
        <r>
          <rPr>
            <sz val="11"/>
            <color indexed="81"/>
            <rFont val="Calibri"/>
            <family val="2"/>
            <scheme val="minor"/>
          </rPr>
          <t>If you answered no above please explain what proportion of the funding will be allocated to Eating Disorder services, what if any to crisis and self-harm services and what if any additional resources will be redeployed to support crisis care and self-harm services. Your response is limited to 750 characters</t>
        </r>
        <r>
          <rPr>
            <b/>
            <sz val="9"/>
            <color indexed="81"/>
            <rFont val="Tahoma"/>
            <family val="2"/>
          </rPr>
          <t>.</t>
        </r>
      </text>
    </comment>
    <comment ref="D17" authorId="0" shapeId="0">
      <text>
        <r>
          <rPr>
            <sz val="11"/>
            <color indexed="81"/>
            <rFont val="Calibri"/>
            <family val="2"/>
            <scheme val="minor"/>
          </rPr>
          <t xml:space="preserve">It is expected that Eating Disorder services will be commissioned across population footprints of at least 500,000 please list any other CCGs that you are partnering with to plan and commission Eating Disorder services. 
</t>
        </r>
      </text>
    </comment>
    <comment ref="H23" authorId="0" shapeId="0">
      <text>
        <r>
          <rPr>
            <sz val="11"/>
            <color indexed="81"/>
            <rFont val="Calibri"/>
            <family val="2"/>
            <scheme val="minor"/>
          </rPr>
          <t xml:space="preserve">Please detail your planned spend for this local priority by quarter. It is expected that the majority of spend will be in Q3 and Q4, however, some investment may have been made Q1 and Q2 either using local funds or anticipating some of the new national funding. Please make sure that your total planned spend for each funding stream adds up to the funding that you have been allocated. </t>
        </r>
      </text>
    </comment>
    <comment ref="P23" authorId="0" shapeId="0">
      <text>
        <r>
          <rPr>
            <sz val="11"/>
            <color indexed="81"/>
            <rFont val="Calibri"/>
            <family val="2"/>
            <scheme val="minor"/>
          </rPr>
          <t xml:space="preserve">Please provide your actual spend for this local priority by quarter. </t>
        </r>
      </text>
    </comment>
    <comment ref="T23" authorId="0" shapeId="0">
      <text>
        <r>
          <rPr>
            <sz val="11"/>
            <color indexed="81"/>
            <rFont val="Calibri"/>
            <family val="2"/>
            <scheme val="minor"/>
          </rPr>
          <t>It is expected that some KPI targets will be longer term than the period provided by this tracker, please indicate if the KPI for this local priority is on track at the end of each quarter.</t>
        </r>
      </text>
    </comment>
    <comment ref="C24" authorId="0" shapeId="0">
      <text>
        <r>
          <rPr>
            <sz val="11"/>
            <color indexed="81"/>
            <rFont val="Calibri"/>
            <family val="2"/>
            <scheme val="minor"/>
          </rPr>
          <t>Please provide a brief description of the local priority that has been allocated funding. Your response is limited to 250 characters.</t>
        </r>
      </text>
    </comment>
    <comment ref="D24" authorId="0" shapeId="0">
      <text>
        <r>
          <rPr>
            <sz val="11"/>
            <color indexed="81"/>
            <rFont val="Calibri"/>
            <family val="2"/>
            <scheme val="minor"/>
          </rPr>
          <t xml:space="preserve">Please select which stream the funding for this local priority is taken from. Please chose from:   
i. ED - Eating Disorders funding stream. Money from the autumn statement to be used for evidence based Eating Disorder services – if these are already available in the area to meet the needs of all local children and young people who need them, the money should be used to support self-harm and crisis services. 
ii. ii. CYP IAPT – Children and Young People’s Improving Access to Psychological Therapies Funding stream. This funds backfill of staff to allow them to go on CYP IAPT courses.  Commissioners will need to discuss with providers further investment eg in participation by children young people and parents  and  in IT to ensure routine outcome monitoring which are key elements in the programme.
iii.iii. 15/16 Transformation funds - Additional 15/16 CAMHS funding / money from the Spring Budget 
iv. New Investment (NHS) - Any additional resources allocated by CCGS e.g. money from the Parity of Esteem uplift.
v. New Investment (Local Authority) – Any additional resources allocated by Local Authority Commissioners
vi. New Investment (Criminal Justice) – Any additional funding allocated by Criminal Justice Commissioners
vii. New Investment (Schools) – Any additional funding allocated by Schools
viii. New Investment (Voluntary Sector) – Any additional funding allocated by Voluntary Sector organisations.
</t>
        </r>
      </text>
    </comment>
    <comment ref="E24" authorId="0" shapeId="0">
      <text>
        <r>
          <rPr>
            <sz val="11"/>
            <color indexed="81"/>
            <rFont val="Calibri"/>
            <family val="2"/>
            <scheme val="minor"/>
          </rPr>
          <t>Please identify the service user group whose needs this local priority is targeted at.</t>
        </r>
        <r>
          <rPr>
            <sz val="9"/>
            <color indexed="81"/>
            <rFont val="Tahoma"/>
            <family val="2"/>
          </rPr>
          <t xml:space="preserve">
</t>
        </r>
      </text>
    </comment>
    <comment ref="F24" authorId="0" shapeId="0">
      <text>
        <r>
          <rPr>
            <sz val="11"/>
            <color indexed="81"/>
            <rFont val="Calibri"/>
            <family val="2"/>
            <scheme val="minor"/>
          </rPr>
          <t>Please provide details of the evidence base for the intervention delivered by this local priority.</t>
        </r>
      </text>
    </comment>
    <comment ref="G24" authorId="0" shapeId="0">
      <text>
        <r>
          <rPr>
            <sz val="11"/>
            <color indexed="81"/>
            <rFont val="Calibri"/>
            <family val="2"/>
            <scheme val="minor"/>
          </rPr>
          <t>Please detail the expected outcome of the scheme. Your response is limited to 250 characters.</t>
        </r>
      </text>
    </comment>
    <comment ref="L24" authorId="0" shapeId="0">
      <text>
        <r>
          <rPr>
            <sz val="11"/>
            <color indexed="81"/>
            <rFont val="Calibri"/>
            <family val="2"/>
            <scheme val="minor"/>
          </rPr>
          <t>Please provide details of the main KPI that you will be using to monitor the success of this local priority. Your response is limited to 250 characters.</t>
        </r>
      </text>
    </comment>
    <comment ref="M24" authorId="0" shapeId="0">
      <text>
        <r>
          <rPr>
            <sz val="11"/>
            <color indexed="81"/>
            <rFont val="Calibri"/>
            <family val="2"/>
            <scheme val="minor"/>
          </rPr>
          <t>Please provide the baseline against which improvement will be measured for this KPI.</t>
        </r>
      </text>
    </comment>
    <comment ref="N24" authorId="0" shapeId="0">
      <text>
        <r>
          <rPr>
            <sz val="11"/>
            <color indexed="81"/>
            <rFont val="Calibri"/>
            <family val="2"/>
            <scheme val="minor"/>
          </rPr>
          <t>Please provide the target that you aim to achieve for this KPI through this scheme.</t>
        </r>
      </text>
    </comment>
    <comment ref="O24" authorId="0" shapeId="0">
      <text>
        <r>
          <rPr>
            <sz val="11"/>
            <color indexed="81"/>
            <rFont val="Calibri"/>
            <family val="2"/>
            <scheme val="minor"/>
          </rPr>
          <t xml:space="preserve">Please select the date by when you expect to reach your target for this KPI. </t>
        </r>
      </text>
    </comment>
    <comment ref="B25" authorId="0" shapeId="0">
      <text>
        <r>
          <rPr>
            <sz val="11"/>
            <color indexed="81"/>
            <rFont val="Calibri"/>
            <family val="2"/>
            <scheme val="minor"/>
          </rPr>
          <t xml:space="preserve">This row is an example only
</t>
        </r>
      </text>
    </comment>
    <comment ref="B26" authorId="0" shapeId="0">
      <text>
        <r>
          <rPr>
            <sz val="11"/>
            <color indexed="81"/>
            <rFont val="Calibri"/>
            <family val="2"/>
            <scheme val="minor"/>
          </rPr>
          <t>This row is an example only</t>
        </r>
      </text>
    </comment>
    <comment ref="B27" authorId="0" shapeId="0">
      <text>
        <r>
          <rPr>
            <sz val="11"/>
            <color indexed="81"/>
            <rFont val="Calibri"/>
            <family val="2"/>
            <scheme val="minor"/>
          </rPr>
          <t>This row is an example only</t>
        </r>
      </text>
    </comment>
  </commentList>
</comments>
</file>

<file path=xl/sharedStrings.xml><?xml version="1.0" encoding="utf-8"?>
<sst xmlns="http://schemas.openxmlformats.org/spreadsheetml/2006/main" count="1553" uniqueCount="810">
  <si>
    <t>Spend</t>
  </si>
  <si>
    <t>CCG</t>
  </si>
  <si>
    <t>LA</t>
  </si>
  <si>
    <t>Other</t>
  </si>
  <si>
    <t>Total</t>
  </si>
  <si>
    <t xml:space="preserve">Actual spend for 14/15 </t>
  </si>
  <si>
    <t>Total Budget Spend for 15/16</t>
  </si>
  <si>
    <t>Workforce</t>
  </si>
  <si>
    <t>Total number of WTE as working at the 31st of March 2015</t>
  </si>
  <si>
    <t>Organisation</t>
  </si>
  <si>
    <t>Worker Type</t>
  </si>
  <si>
    <t>Activity</t>
  </si>
  <si>
    <t>Total number of children in contact with services</t>
  </si>
  <si>
    <t xml:space="preserve">Total Number for 14/15 </t>
  </si>
  <si>
    <t>Eating Disorders</t>
  </si>
  <si>
    <t>Total number of referrals for 14/15</t>
  </si>
  <si>
    <t>GP Referrals</t>
  </si>
  <si>
    <t>Social Services</t>
  </si>
  <si>
    <t>Do we need, can we get a referral value?</t>
  </si>
  <si>
    <t>20 CCGs in one area</t>
  </si>
  <si>
    <t>Eating disrders on baseline or separate</t>
  </si>
  <si>
    <t>Who is going to write guidance?</t>
  </si>
  <si>
    <t>Are we sure CCGs can get all data</t>
  </si>
  <si>
    <t>KPI baseline</t>
  </si>
  <si>
    <t>Wouldn't want to give the opportunity of refreshing their spens would we?</t>
  </si>
  <si>
    <t>ED</t>
  </si>
  <si>
    <t>CYP - IAPT</t>
  </si>
  <si>
    <t xml:space="preserve"> Organisation that scheme is targeted at</t>
  </si>
  <si>
    <t>Area of improvement that the scheme is targeted at</t>
  </si>
  <si>
    <t>Main KPI associated with area of spend</t>
  </si>
  <si>
    <t>Don’t understand actial KPI?</t>
  </si>
  <si>
    <t>Staffing Baselines</t>
  </si>
  <si>
    <t>Grade 2</t>
  </si>
  <si>
    <t>Grade 3</t>
  </si>
  <si>
    <t>Grade 4</t>
  </si>
  <si>
    <t>Grade 5</t>
  </si>
  <si>
    <t>Grade 6</t>
  </si>
  <si>
    <t>Grade 7</t>
  </si>
  <si>
    <t>Grade 8</t>
  </si>
  <si>
    <t>Grade 9</t>
  </si>
  <si>
    <t>Associates Specialist / Staff Grade</t>
  </si>
  <si>
    <t>Consultants Medical</t>
  </si>
  <si>
    <t>Free text although shouldn't this be a drop down?</t>
  </si>
  <si>
    <t>Whats the maximum number of funding stream numbers</t>
  </si>
  <si>
    <t>Worker tye - are these tha bandings?</t>
  </si>
  <si>
    <t>Something about budget / activity %age so we can approximate things?</t>
  </si>
  <si>
    <t>Basline Data collection for CAMHS Assurance</t>
  </si>
  <si>
    <t>WTE?</t>
  </si>
  <si>
    <t>Total funding (£)</t>
  </si>
  <si>
    <t>Finance</t>
  </si>
  <si>
    <t>01C</t>
  </si>
  <si>
    <t>NHS EASTERN CHESHIRE CCG</t>
  </si>
  <si>
    <t>01R</t>
  </si>
  <si>
    <t>NHS SOUTH CHESHIRE CCG</t>
  </si>
  <si>
    <t>02D</t>
  </si>
  <si>
    <t>NHS VALE ROYAL CCG</t>
  </si>
  <si>
    <t>02E</t>
  </si>
  <si>
    <t>NHS WARRINGTON CCG</t>
  </si>
  <si>
    <t>02F</t>
  </si>
  <si>
    <t>NHS WEST CHESHIRE CCG</t>
  </si>
  <si>
    <t>12F</t>
  </si>
  <si>
    <t>NHS WIRRAL CCG</t>
  </si>
  <si>
    <t>00C</t>
  </si>
  <si>
    <t>NHS DARLINGTON CCG</t>
  </si>
  <si>
    <t>00D</t>
  </si>
  <si>
    <t>NHS DURHAM DALES, EASINGTON AND SEDGEFIELD CCG</t>
  </si>
  <si>
    <t>00K</t>
  </si>
  <si>
    <t>NHS HARTLEPOOL AND STOCKTON-ON-TEES CCG</t>
  </si>
  <si>
    <t>00J</t>
  </si>
  <si>
    <t>NHS NORTH DURHAM CCG</t>
  </si>
  <si>
    <t>00M</t>
  </si>
  <si>
    <t>NHS SOUTH TEES CCG</t>
  </si>
  <si>
    <t>00T</t>
  </si>
  <si>
    <t>NHS BOLTON CCG</t>
  </si>
  <si>
    <t>00V</t>
  </si>
  <si>
    <t>NHS BURY CCG</t>
  </si>
  <si>
    <t>00W</t>
  </si>
  <si>
    <t>NHS CENTRAL MANCHESTER CCG</t>
  </si>
  <si>
    <t>01D</t>
  </si>
  <si>
    <t>NHS HEYWOOD, MIDDLETON AND ROCHDALE CCG</t>
  </si>
  <si>
    <t>01M</t>
  </si>
  <si>
    <t>NHS NORTH MANCHESTER CCG</t>
  </si>
  <si>
    <t>00Y</t>
  </si>
  <si>
    <t>NHS OLDHAM CCG</t>
  </si>
  <si>
    <t>01G</t>
  </si>
  <si>
    <t>NHS SALFORD CCG</t>
  </si>
  <si>
    <t>01N</t>
  </si>
  <si>
    <t>NHS SOUTH MANCHESTER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</si>
  <si>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</si>
  <si>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</si>
  <si>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</si>
  <si>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</si>
  <si>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</si>
  <si>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</si>
  <si>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</si>
  <si>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</si>
  <si>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</si>
  <si>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</si>
  <si>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</si>
  <si>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</si>
  <si>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</si>
  <si>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</si>
  <si>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</si>
  <si>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</si>
  <si>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</si>
  <si>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NHS FYLDE &amp; WYRE CCG</t>
  </si>
  <si>
    <t>01E</t>
  </si>
  <si>
    <t>NHS GREATER PRESTON CCG</t>
  </si>
  <si>
    <t>01K</t>
  </si>
  <si>
    <t>NHS LANCASHIRE NORTH CCG</t>
  </si>
  <si>
    <t>02G</t>
  </si>
  <si>
    <t>NHS WEST LANCASHIRE CCG</t>
  </si>
  <si>
    <t>01F</t>
  </si>
  <si>
    <t>NHS HALTON CCG</t>
  </si>
  <si>
    <t>01J</t>
  </si>
  <si>
    <t>NHS KNOWSLEY CCG</t>
  </si>
  <si>
    <t>99A</t>
  </si>
  <si>
    <t>NHS LIVERPOOL CCG</t>
  </si>
  <si>
    <t>01T</t>
  </si>
  <si>
    <t>NHS SOUTH SEFTON CCG</t>
  </si>
  <si>
    <t>01V</t>
  </si>
  <si>
    <t>NHS SOUTHPORT AND FORMBY CCG</t>
  </si>
  <si>
    <t>01X</t>
  </si>
  <si>
    <t>NHS ST HELENS CCG</t>
  </si>
  <si>
    <t>01H</t>
  </si>
  <si>
    <t>NHS CUMBRIA CCG</t>
  </si>
  <si>
    <t>99C</t>
  </si>
  <si>
    <t>NHS NORTH TYNESIDE CCG</t>
  </si>
  <si>
    <t>00L</t>
  </si>
  <si>
    <t>NHS NORTHUMBERLAND CCG</t>
  </si>
  <si>
    <t>00N</t>
  </si>
  <si>
    <t>NHS SOUTH TYNESIDE CCG</t>
  </si>
  <si>
    <t>00P</t>
  </si>
  <si>
    <t>NHS SUNDERLAND CCG</t>
  </si>
  <si>
    <t>02Y</t>
  </si>
  <si>
    <t>NHS EAST RIDING OF YORKSHIRE CCG</t>
  </si>
  <si>
    <t>03D</t>
  </si>
  <si>
    <t>NHS HAMBLETON, RICHMONDSHIRE AND WHITBY CCG</t>
  </si>
  <si>
    <t>03E</t>
  </si>
  <si>
    <t>NHS HARROGATE AND RURAL DISTRICT CCG</t>
  </si>
  <si>
    <t>03F</t>
  </si>
  <si>
    <t>NHS HULL CCG</t>
  </si>
  <si>
    <t>03H</t>
  </si>
  <si>
    <t>NHS NORTH EAST LINCOLNSHIRE CCG</t>
  </si>
  <si>
    <t>03K</t>
  </si>
  <si>
    <t>NHS NORTH LINCOLNSHIRE CCG</t>
  </si>
  <si>
    <t>03M</t>
  </si>
  <si>
    <t>NHS SCARBOROUGH AND RYEDALE CCG</t>
  </si>
  <si>
    <t>03Q</t>
  </si>
  <si>
    <t>NHS VALE OF YORK CCG</t>
  </si>
  <si>
    <t>02P</t>
  </si>
  <si>
    <t>NHS BARNSLEY CCG</t>
  </si>
  <si>
    <t>02Q</t>
  </si>
  <si>
    <t>NHS BASSETLAW CCG</t>
  </si>
  <si>
    <t>02X</t>
  </si>
  <si>
    <t>NHS DONCASTER CCG</t>
  </si>
  <si>
    <t>03L</t>
  </si>
  <si>
    <t>NHS ROTHERHAM CCG</t>
  </si>
  <si>
    <t>03N</t>
  </si>
  <si>
    <t>NHS SHEFFIELD CCG</t>
  </si>
  <si>
    <t>02N</t>
  </si>
  <si>
    <t>NHS AIREDALE, WHARFEDALE AND CRAVEN CCG</t>
  </si>
  <si>
    <t>02W</t>
  </si>
  <si>
    <t>NHS BRADFORD CITY CCG</t>
  </si>
  <si>
    <t>02R</t>
  </si>
  <si>
    <t>NHS BRADFORD DISTRICTS CCG</t>
  </si>
  <si>
    <t>02T</t>
  </si>
  <si>
    <t>NHS CALDERDALE CCG</t>
  </si>
  <si>
    <t>03A</t>
  </si>
  <si>
    <t>NHS GREATER HUDDERSFIELD CCG</t>
  </si>
  <si>
    <t>02V</t>
  </si>
  <si>
    <t>NHS LEEDS NORTH CCG</t>
  </si>
  <si>
    <t>03G</t>
  </si>
  <si>
    <t>NHS LEEDS SOUTH AND EAST CCG</t>
  </si>
  <si>
    <t>03C</t>
  </si>
  <si>
    <t>NHS LEEDS WEST CCG</t>
  </si>
  <si>
    <t>03J</t>
  </si>
  <si>
    <t>NHS NORTH KIRKLEES CCG</t>
  </si>
  <si>
    <t>03R</t>
  </si>
  <si>
    <t>NHS WAKEFIELD CCG</t>
  </si>
  <si>
    <t>05A</t>
  </si>
  <si>
    <t>NHS COVENTRY AND RUGBY CCG</t>
  </si>
  <si>
    <t>05F</t>
  </si>
  <si>
    <t>NHS HEREFORDSHIRE CCG</t>
  </si>
  <si>
    <t>05J</t>
  </si>
  <si>
    <t>NHS REDDITCH AND BROMSGROVE CCG</t>
  </si>
  <si>
    <t>05R</t>
  </si>
  <si>
    <t>NHS SOUTH WARWICKSHIRE CCG</t>
  </si>
  <si>
    <t>05T</t>
  </si>
  <si>
    <t>NHS SOUTH WORCESTERSHIRE CCG</t>
  </si>
  <si>
    <t>05H</t>
  </si>
  <si>
    <t>NHS WARWICKSHIRE NORTH CCG</t>
  </si>
  <si>
    <t>06D</t>
  </si>
  <si>
    <t>NHS WYRE FOREST CCG</t>
  </si>
  <si>
    <t>13P</t>
  </si>
  <si>
    <t>NHS BIRMINGHAM CROSSCITY CCG</t>
  </si>
  <si>
    <t>04X</t>
  </si>
  <si>
    <t>NHS BIRMINGHAM SOUTH AND CENTRAL CCG</t>
  </si>
  <si>
    <t>05C</t>
  </si>
  <si>
    <t>NHS DUDLEY CCG</t>
  </si>
  <si>
    <t>05L</t>
  </si>
  <si>
    <t>NHS SANDWELL AND WEST BIRMINGHAM CCG</t>
  </si>
  <si>
    <t>05P</t>
  </si>
  <si>
    <t>NHS SOLIHULL CCG</t>
  </si>
  <si>
    <t>05Y</t>
  </si>
  <si>
    <t>NHS WALSALL CCG</t>
  </si>
  <si>
    <t>06A</t>
  </si>
  <si>
    <t>NHS WOLVERHAMPTON CCG</t>
  </si>
  <si>
    <t>03X</t>
  </si>
  <si>
    <t>NHS EREWASH CCG</t>
  </si>
  <si>
    <t>03Y</t>
  </si>
  <si>
    <t>NHS HARDWICK CCG</t>
  </si>
  <si>
    <t>04E</t>
  </si>
  <si>
    <t>NHS MANSFIELD AND ASHFIELD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</si>
  <si>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</si>
  <si>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</si>
  <si>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</si>
  <si>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</si>
  <si>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</si>
  <si>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</si>
  <si>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</si>
  <si>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</si>
  <si>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</si>
  <si>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</si>
  <si>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</si>
  <si>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</si>
  <si>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04R</t>
  </si>
  <si>
    <t>NHS SOUTHERN DERBYSHIRE CCG</t>
  </si>
  <si>
    <t>06H</t>
  </si>
  <si>
    <t>NHS CAMBRIDGESHIRE AND PETERBOROUGH CCG</t>
  </si>
  <si>
    <t>06M</t>
  </si>
  <si>
    <t>NHS GREAT YARMOUTH AND WAVENEY CCG</t>
  </si>
  <si>
    <t>06L</t>
  </si>
  <si>
    <t>NHS IPSWICH AND EAST SUFFOLK CCG</t>
  </si>
  <si>
    <t>06V</t>
  </si>
  <si>
    <t>NHS NORTH NORFOLK CCG</t>
  </si>
  <si>
    <t>06W</t>
  </si>
  <si>
    <t>NHS NORWICH CCG</t>
  </si>
  <si>
    <t>06Y</t>
  </si>
  <si>
    <t>NHS SOUTH NORFOLK CCG</t>
  </si>
  <si>
    <t>07J</t>
  </si>
  <si>
    <t>NHS WEST NORFOLK CCG</t>
  </si>
  <si>
    <t>07K</t>
  </si>
  <si>
    <t>NHS WEST SUFFOLK CCG</t>
  </si>
  <si>
    <t>99E</t>
  </si>
  <si>
    <t>NHS BASILDON AND BRENTWOOD CCG</t>
  </si>
  <si>
    <t>99F</t>
  </si>
  <si>
    <t>NHS CASTLE POINT AND ROCHFORD CCG</t>
  </si>
  <si>
    <t>06Q</t>
  </si>
  <si>
    <t>NHS MID ESSEX CCG</t>
  </si>
  <si>
    <t>06T</t>
  </si>
  <si>
    <t>NHS NORTH EAST ESSEX CCG</t>
  </si>
  <si>
    <t>99G</t>
  </si>
  <si>
    <t>NHS SOUTHEND CCG</t>
  </si>
  <si>
    <t>07G</t>
  </si>
  <si>
    <t>NHS THURROCK CCG</t>
  </si>
  <si>
    <t>07H</t>
  </si>
  <si>
    <t>NHS WEST ESSEX CCG</t>
  </si>
  <si>
    <t>06F</t>
  </si>
  <si>
    <t>NHS BEDFORDSHIRE CCG</t>
  </si>
  <si>
    <t>03V</t>
  </si>
  <si>
    <t>NHS CORBY CCG</t>
  </si>
  <si>
    <t>06K</t>
  </si>
  <si>
    <t>NHS EAST AND NORTH HERTFORDSHIRE CCG</t>
  </si>
  <si>
    <t>06N</t>
  </si>
  <si>
    <t>NHS HERTS VALLEYS CCG</t>
  </si>
  <si>
    <t>06P</t>
  </si>
  <si>
    <t>NHS LUTON CCG</t>
  </si>
  <si>
    <t>04F</t>
  </si>
  <si>
    <t>NHS MILTON KEYNES CCG</t>
  </si>
  <si>
    <t>04G</t>
  </si>
  <si>
    <t>NHS NENE CCG</t>
  </si>
  <si>
    <t>03W</t>
  </si>
  <si>
    <t>NHS EAST LEICESTERSHIRE AND RUTLAND CCG</t>
  </si>
  <si>
    <t>04C</t>
  </si>
  <si>
    <t>NHS LEICESTER CITY CCG</t>
  </si>
  <si>
    <t>03T</t>
  </si>
  <si>
    <t>NHS LINCOLNSHIRE EAST CCG</t>
  </si>
  <si>
    <t>04D</t>
  </si>
  <si>
    <t>NHS LINCOLNSHIRE WEST CCG</t>
  </si>
  <si>
    <t>99D</t>
  </si>
  <si>
    <t>NHS SOUTH LINCOLNSHIRE CCG</t>
  </si>
  <si>
    <t>04Q</t>
  </si>
  <si>
    <t>NHS SOUTH WEST LINCOLNSHIRE CCG</t>
  </si>
  <si>
    <t>04V</t>
  </si>
  <si>
    <t>NHS WEST LEICESTERSHIRE CCG</t>
  </si>
  <si>
    <t>04Y</t>
  </si>
  <si>
    <t>NHS CANNOCK CHASE CCG</t>
  </si>
  <si>
    <t>05D</t>
  </si>
  <si>
    <t>NHS EAST STAFFORDSHIRE CCG</t>
  </si>
  <si>
    <t>05G</t>
  </si>
  <si>
    <t>NHS NORTH STAFFORDSHIRE CCG</t>
  </si>
  <si>
    <t>05N</t>
  </si>
  <si>
    <t>NHS SHROPSHIRE CCG</t>
  </si>
  <si>
    <t>05Q</t>
  </si>
  <si>
    <t>NHS SOUTH EAST STAFFORDSHIRE AND SEISDON PENINSULA CCG</t>
  </si>
  <si>
    <t>05V</t>
  </si>
  <si>
    <t>NHS STAFFORD AND SURROUNDS CCG</t>
  </si>
  <si>
    <t>05W</t>
  </si>
  <si>
    <t>NHS STOKE ON TRENT CCG</t>
  </si>
  <si>
    <t>05X</t>
  </si>
  <si>
    <t>NHS TELFORD AND WREKIN CCG</t>
  </si>
  <si>
    <t>11E</t>
  </si>
  <si>
    <t>NHS BATH AND NORTH EAST SOMERSET CCG</t>
  </si>
  <si>
    <t>11M</t>
  </si>
  <si>
    <t>NHS GLOUCESTERSHIRE CCG</t>
  </si>
  <si>
    <t>12D</t>
  </si>
  <si>
    <t>NHS SWINDON CCG</t>
  </si>
  <si>
    <t>99N</t>
  </si>
  <si>
    <t>NHS WILTSHIRE CCG</t>
  </si>
  <si>
    <t>11H</t>
  </si>
  <si>
    <t>NHS BRISTOL CCG</t>
  </si>
  <si>
    <t>11T</t>
  </si>
  <si>
    <t>NHS NORTH SOMERSET CCG</t>
  </si>
  <si>
    <t>11X</t>
  </si>
  <si>
    <t>NHS SOMERSET CCG</t>
  </si>
  <si>
    <t>12A</t>
  </si>
  <si>
    <t>NHS SOUTH GLOUCESTERSHIRE CCG</t>
  </si>
  <si>
    <t>11N</t>
  </si>
  <si>
    <t>NHS KERNOW CCG</t>
  </si>
  <si>
    <t>99P</t>
  </si>
  <si>
    <t>NHS NORTHERN, EASTERN AND WESTERN DEVON CCG</t>
  </si>
  <si>
    <t>99Q</t>
  </si>
  <si>
    <t>NHS SOUTH DEVON AND TORBAY CCG</t>
  </si>
  <si>
    <t>09C</t>
  </si>
  <si>
    <t>NHS ASHFORD CCG</t>
  </si>
  <si>
    <t>09E</t>
  </si>
  <si>
    <t>NHS CANTERBURY AND COASTAL CCG</t>
  </si>
  <si>
    <t>09J</t>
  </si>
  <si>
    <t>NHS DARTFORD, GRAVESHAM AND SWANLEY CCG</t>
  </si>
  <si>
    <t>09W</t>
  </si>
  <si>
    <t>NHS MEDWAY CCG</t>
  </si>
  <si>
    <t>10A</t>
  </si>
  <si>
    <t>NHS SOUTH KENT COAST CCG</t>
  </si>
  <si>
    <t>10D</t>
  </si>
  <si>
    <t>NHS SWALE CCG</t>
  </si>
  <si>
    <t>10E</t>
  </si>
  <si>
    <t>NHS THANET CCG</t>
  </si>
  <si>
    <t>99J</t>
  </si>
  <si>
    <t>NHS WEST KENT CCG</t>
  </si>
  <si>
    <t>09D</t>
  </si>
  <si>
    <t>NHS BRIGHTON AND HOVE CCG</t>
  </si>
  <si>
    <t>09G</t>
  </si>
  <si>
    <t>NHS COASTAL WEST SUSSEX CCG</t>
  </si>
  <si>
    <t>09H</t>
  </si>
  <si>
    <t>NHS CRAWLEY CCG</t>
  </si>
  <si>
    <t>09L</t>
  </si>
  <si>
    <t>NHS EAST SURREY CCG</t>
  </si>
  <si>
    <t>09F</t>
  </si>
  <si>
    <t>NHS EASTBOURNE, HAILSHAM AND SEAFORD CCG</t>
  </si>
  <si>
    <t>09N</t>
  </si>
  <si>
    <t>NHS GUILDFORD AND WAVERLEY CCG</t>
  </si>
  <si>
    <t>09P</t>
  </si>
  <si>
    <t>NHS HASTINGS AND ROTHER CCG</t>
  </si>
  <si>
    <t>99K</t>
  </si>
  <si>
    <t>NHS HIGH WEALD LEWES HAVENS CCG</t>
  </si>
  <si>
    <t>09X</t>
  </si>
  <si>
    <t>NHS HORSHAM AND MID SUSSEX CCG</t>
  </si>
  <si>
    <t>09Y</t>
  </si>
  <si>
    <t>NHS NORTH WEST SURREY CCG</t>
  </si>
  <si>
    <t>99H</t>
  </si>
  <si>
    <t>NHS SURREY DOWNS CCG</t>
  </si>
  <si>
    <t>10C</t>
  </si>
  <si>
    <t>NHS SURREY HEATH CCG</t>
  </si>
  <si>
    <t>10Y</t>
  </si>
  <si>
    <t>NHS AYLESBURY VALE CCG</t>
  </si>
  <si>
    <t>10G</t>
  </si>
  <si>
    <t>NHS BRACKNELL AND ASCOT CCG</t>
  </si>
  <si>
    <t>10H</t>
  </si>
  <si>
    <t>NHS CHILTERN CCG</t>
  </si>
  <si>
    <t>10M</t>
  </si>
  <si>
    <t>NHS NEWBURY AND DISTRICT CCG</t>
  </si>
  <si>
    <t>10N</t>
  </si>
  <si>
    <t>NHS NORTH &amp; WEST READING CCG</t>
  </si>
  <si>
    <t>10Q</t>
  </si>
  <si>
    <t>NHS OXFORDSHIRE CCG</t>
  </si>
  <si>
    <t>10T</t>
  </si>
  <si>
    <t>NHS SLOUGH CCG</t>
  </si>
  <si>
    <t>10W</t>
  </si>
  <si>
    <t>NHS SOUTH READING CCG</t>
  </si>
  <si>
    <t>11C</t>
  </si>
  <si>
    <t>NHS WINDSOR, ASCOT AND MAIDENHEAD CCG</t>
  </si>
  <si>
    <t>11D</t>
  </si>
  <si>
    <t>NHS WOKINGHAM CCG</t>
  </si>
  <si>
    <t>11J</t>
  </si>
  <si>
    <t>NHS DORSET CCG</t>
  </si>
  <si>
    <t>10K</t>
  </si>
  <si>
    <t>NHS FAREHAM AND GOSPORT CCG</t>
  </si>
  <si>
    <t>10L</t>
  </si>
  <si>
    <t>NHS ISLE OF WIGHT CCG</t>
  </si>
  <si>
    <t>99M</t>
  </si>
  <si>
    <t>NHS NORTH EAST HAMPSHIRE AND FARNHAM CCG</t>
  </si>
  <si>
    <t>10J</t>
  </si>
  <si>
    <t>NHS NORTH HAMPSHIRE CCG</t>
  </si>
  <si>
    <t>10R</t>
  </si>
  <si>
    <t>NHS PORTSMOUTH CCG</t>
  </si>
  <si>
    <t>10V</t>
  </si>
  <si>
    <t>NHS SOUTH EASTERN HAMPSHIRE CCG</t>
  </si>
  <si>
    <t>10X</t>
  </si>
  <si>
    <t>NHS SOUTHAMPTON CCG</t>
  </si>
  <si>
    <t>11A</t>
  </si>
  <si>
    <t>NHS WEST HAMPSHIRE CCG</t>
  </si>
  <si>
    <t>07L</t>
  </si>
  <si>
    <t>NHS BARKING AND DAGENHAM CCG</t>
  </si>
  <si>
    <t>07M</t>
  </si>
  <si>
    <t>NHS BARNET CCG</t>
  </si>
  <si>
    <t>07N</t>
  </si>
  <si>
    <t>NHS BEXLEY CCG</t>
  </si>
  <si>
    <t>07P</t>
  </si>
  <si>
    <t>NHS BRENT CCG</t>
  </si>
  <si>
    <t>07Q</t>
  </si>
  <si>
    <t>NHS BROMLEY CCG</t>
  </si>
  <si>
    <t>07R</t>
  </si>
  <si>
    <t>NHS CAMDEN CCG</t>
  </si>
  <si>
    <t>09A</t>
  </si>
  <si>
    <t>NHS CENTRAL LONDON (WESTMINSTER) CCG</t>
  </si>
  <si>
    <t>07T</t>
  </si>
  <si>
    <t>NHS CITY AND HACKNEY CCG</t>
  </si>
  <si>
    <t>07V</t>
  </si>
  <si>
    <t>NHS CROYDON CCG</t>
  </si>
  <si>
    <t>07W</t>
  </si>
  <si>
    <t>NHS EALING CCG</t>
  </si>
  <si>
    <t>07X</t>
  </si>
  <si>
    <t>NHS ENFIELD CCG</t>
  </si>
  <si>
    <t>08A</t>
  </si>
  <si>
    <t>NHS GREENWICH CCG</t>
  </si>
  <si>
    <t>08C</t>
  </si>
  <si>
    <t>NHS HAMMERSMITH AND FULHAM CCG</t>
  </si>
  <si>
    <t>08D</t>
  </si>
  <si>
    <t>NHS HARINGEY CCG</t>
  </si>
  <si>
    <t>08E</t>
  </si>
  <si>
    <t>NHS HARROW CCG</t>
  </si>
  <si>
    <t>08F</t>
  </si>
  <si>
    <t>NHS HAVERING CCG</t>
  </si>
  <si>
    <t>08G</t>
  </si>
  <si>
    <t>NHS HILLINGDON CCG</t>
  </si>
  <si>
    <t>07Y</t>
  </si>
  <si>
    <t>NHS HOUNSLOW CCG</t>
  </si>
  <si>
    <t>08H</t>
  </si>
  <si>
    <t>NHS ISLINGTON CCG</t>
  </si>
  <si>
    <t>08J</t>
  </si>
  <si>
    <t>NHS KINGSTON CCG</t>
  </si>
  <si>
    <t>08K</t>
  </si>
  <si>
    <t>NHS LAMBETH CCG</t>
  </si>
  <si>
    <t>08L</t>
  </si>
  <si>
    <t>NHS LEWISHAM CCG</t>
  </si>
  <si>
    <t>08R</t>
  </si>
  <si>
    <t>NHS MERTON CCG</t>
  </si>
  <si>
    <t>08M</t>
  </si>
  <si>
    <t>NHS NEWHAM CCG</t>
  </si>
  <si>
    <t>08N</t>
  </si>
  <si>
    <t>NHS REDBRIDGE CCG</t>
  </si>
  <si>
    <t>08P</t>
  </si>
  <si>
    <t>NHS RICHMOND CCG</t>
  </si>
  <si>
    <t>08Q</t>
  </si>
  <si>
    <t>NHS SOUTHWARK CCG</t>
  </si>
  <si>
    <t>08T</t>
  </si>
  <si>
    <t>NHS SUTTON CCG</t>
  </si>
  <si>
    <t>08V</t>
  </si>
  <si>
    <t>NHS TOWER HAMLETS CCG</t>
  </si>
  <si>
    <t>08W</t>
  </si>
  <si>
    <t>NHS WALTHAM FOREST CCG</t>
  </si>
  <si>
    <t>08X</t>
  </si>
  <si>
    <t>NHS WANDSWORTH CCG</t>
  </si>
  <si>
    <t>08Y</t>
  </si>
  <si>
    <t>NHS WEST LONDON CCG</t>
  </si>
  <si>
    <t>Q4 Jan - Mar 15/16</t>
  </si>
  <si>
    <t>Q1 Apr - Jun 15/16</t>
  </si>
  <si>
    <t>Q2 Jul - Sep 15/16</t>
  </si>
  <si>
    <t>Q3 Oct - Dec 15/16</t>
  </si>
  <si>
    <t>Please select date</t>
  </si>
  <si>
    <t>Please select data submission period</t>
  </si>
  <si>
    <t>Please select CCG</t>
  </si>
  <si>
    <t>Referral type</t>
  </si>
  <si>
    <t>Partnering CCG -2</t>
  </si>
  <si>
    <t>Partnering CCG -3</t>
  </si>
  <si>
    <t>Partnering CCG -4</t>
  </si>
  <si>
    <t>Partnering CCG -5</t>
  </si>
  <si>
    <t>Partnering CCG -6</t>
  </si>
  <si>
    <t>Partnering CCG -7</t>
  </si>
  <si>
    <t>Partnering CCG -8</t>
  </si>
  <si>
    <t>Partnering CCG -9</t>
  </si>
  <si>
    <t>Partnering CCG -10</t>
  </si>
  <si>
    <t>Partnering CCG -11</t>
  </si>
  <si>
    <t>Partnering CCG -12</t>
  </si>
  <si>
    <t>Partnering CCG -13</t>
  </si>
  <si>
    <t>Partnering CCG -14</t>
  </si>
  <si>
    <t>Partnering CCG -15</t>
  </si>
  <si>
    <t>Partnering CCG -16</t>
  </si>
  <si>
    <t>Partnering CCG -17</t>
  </si>
  <si>
    <t>Partnering CCG -18</t>
  </si>
  <si>
    <t>Partnering CCG -19</t>
  </si>
  <si>
    <t>Partnering CCG -20</t>
  </si>
  <si>
    <t>Free text - could this not be dropdown?</t>
  </si>
  <si>
    <t>Free text sould this say expected outcome?</t>
  </si>
  <si>
    <t>Partnering CCG -1</t>
  </si>
  <si>
    <t>13T</t>
  </si>
  <si>
    <t>NHS NEWCASTLE GATESHEAD CCG</t>
  </si>
  <si>
    <t>Clinical</t>
  </si>
  <si>
    <t>Managerial</t>
  </si>
  <si>
    <t>Admin</t>
  </si>
  <si>
    <t>NHS England direct commissioning</t>
  </si>
  <si>
    <t>NHS England specialist commisioning</t>
  </si>
  <si>
    <t>What is the evidence base for this intervention?</t>
  </si>
  <si>
    <t xml:space="preserve"> Planned spend (broken down by quarter) </t>
  </si>
  <si>
    <t xml:space="preserve">Main KPI </t>
  </si>
  <si>
    <t xml:space="preserve">KPI target </t>
  </si>
  <si>
    <t xml:space="preserve">Actual spend (broken down by quarter). </t>
  </si>
  <si>
    <t>KPI March 2016</t>
  </si>
  <si>
    <t>Funding scheme number</t>
  </si>
  <si>
    <t>Is your current Eating Disorder service for under 18s compliant with the guidelines issued by NHS England and  NCCMH in 2015?</t>
  </si>
  <si>
    <t>Example 1</t>
  </si>
  <si>
    <t>Example 2</t>
  </si>
  <si>
    <t xml:space="preserve">Service user group that the priority is targeted at e.g. Under 18s with Eating disorders, LAC, CYP who are sexually exploited </t>
  </si>
  <si>
    <t>The expected outcome of the scheme</t>
  </si>
  <si>
    <t>Description of local priority</t>
  </si>
  <si>
    <t>Please select local priority funding scheme</t>
  </si>
  <si>
    <t xml:space="preserve">CYP with eating disorders  </t>
  </si>
  <si>
    <t xml:space="preserve">NICE guidelines for self harm QNCC standards on intensive response </t>
  </si>
  <si>
    <t xml:space="preserve">70% of presenting cases  </t>
  </si>
  <si>
    <t>To be achieved by:</t>
  </si>
  <si>
    <t xml:space="preserve">If no please indicate below how much will be used to ensure an evidence based community eating disorder services, and how the generic resources are redeployed to support self harm and crisis services for young people  </t>
  </si>
  <si>
    <t xml:space="preserve">Supplement existing ED team to become evidence compliant </t>
  </si>
  <si>
    <t xml:space="preserve">Redeploy generic staff currently seeing ED cases now seen by community team to improve access to self harm  and crisis and invest underspend from ED funds  </t>
  </si>
  <si>
    <t xml:space="preserve">Every young person presenting with self harm or crisis seen within 2 hours regardless of setting  </t>
  </si>
  <si>
    <t>Please select scheme from which funding comes using the drop down menu</t>
  </si>
  <si>
    <t>10 out of 90  cases</t>
  </si>
  <si>
    <t xml:space="preserve">2 out of 80 cases </t>
  </si>
  <si>
    <t>Yes</t>
  </si>
  <si>
    <t>No</t>
  </si>
  <si>
    <t>Please select yes or no for KPI on track at end of Q3 using the drop down menu</t>
  </si>
  <si>
    <t>Please select yes or no for KPI on track at end of Q4 using the drop down menu</t>
  </si>
  <si>
    <t>Please select a date the KPI will be achieved by using the drop down menu</t>
  </si>
  <si>
    <t xml:space="preserve">Details for who has signed off the plan on behalf of the CCG </t>
  </si>
  <si>
    <t xml:space="preserve">Details for who has signed off the plan on behalf of the Health and Wellbeing Board </t>
  </si>
  <si>
    <t>If yes  please detail below how you are using the underspend of the monies allocated for Eating Disorder on crisis or self-harm</t>
  </si>
  <si>
    <t>Please select yes or no</t>
  </si>
  <si>
    <t xml:space="preserve">Details for who has completed the plan on behalf of the CCG </t>
  </si>
  <si>
    <t>Local priority scheme 3</t>
  </si>
  <si>
    <t>Local priority scheme 4</t>
  </si>
  <si>
    <t>Local priority scheme 5</t>
  </si>
  <si>
    <t>Local priority scheme 6</t>
  </si>
  <si>
    <t>Local priority scheme 7</t>
  </si>
  <si>
    <t>Local priority scheme 8</t>
  </si>
  <si>
    <t>Local priority scheme 9</t>
  </si>
  <si>
    <t>Local priority scheme 10</t>
  </si>
  <si>
    <t>Local priority scheme 11</t>
  </si>
  <si>
    <t>Local priority scheme 12</t>
  </si>
  <si>
    <t>Local priority scheme 13</t>
  </si>
  <si>
    <t>Local priority scheme 14</t>
  </si>
  <si>
    <t>Local priority scheme 15</t>
  </si>
  <si>
    <t>Local priority scheme 16</t>
  </si>
  <si>
    <t>Local priority scheme 17</t>
  </si>
  <si>
    <t>Local priority scheme 18</t>
  </si>
  <si>
    <t>Local priority scheme 19</t>
  </si>
  <si>
    <t>Local priority scheme 20</t>
  </si>
  <si>
    <t>70 out of 90 cases</t>
  </si>
  <si>
    <t>CCG name</t>
  </si>
  <si>
    <t>Completion date</t>
  </si>
  <si>
    <t>Completed by</t>
  </si>
  <si>
    <t>Email</t>
  </si>
  <si>
    <t>Contact number</t>
  </si>
  <si>
    <t>Name</t>
  </si>
  <si>
    <t>Job title</t>
  </si>
  <si>
    <t>Details of publish date and plan location</t>
  </si>
  <si>
    <t>Date</t>
  </si>
  <si>
    <t>Weblink</t>
  </si>
  <si>
    <t>CCG Name</t>
  </si>
  <si>
    <t>Partnering CCGs</t>
  </si>
  <si>
    <t>Local priority schemes</t>
  </si>
  <si>
    <t>15/16 Transformation funds</t>
  </si>
  <si>
    <t>Please select stream from which funding comes using the drop down menu</t>
  </si>
  <si>
    <t>KPI Progress</t>
  </si>
  <si>
    <t>Eating disorder</t>
  </si>
  <si>
    <t>Local priority scheme 1</t>
  </si>
  <si>
    <t>Local priority scheme 2</t>
  </si>
  <si>
    <t>Basic details</t>
  </si>
  <si>
    <t>Sum</t>
  </si>
  <si>
    <t>Count</t>
  </si>
  <si>
    <t>Questions to answer</t>
  </si>
  <si>
    <t>Details for who has signed off the plan on behalf of NHS England Specialised Commissioning</t>
  </si>
  <si>
    <t>Details for who has signed off the plan on behalf of NHS England Specialised Commisisoning</t>
  </si>
  <si>
    <t>New Investment (NHS)</t>
  </si>
  <si>
    <t>New Investment (Local Authority)</t>
  </si>
  <si>
    <t>New Investment (Criminal Justice)</t>
  </si>
  <si>
    <t>New Investment (Voluntary Sector)</t>
  </si>
  <si>
    <t>New Investment (Schools)</t>
  </si>
  <si>
    <t>Local priority stream 1</t>
  </si>
  <si>
    <t>Local priority stream 2</t>
  </si>
  <si>
    <t>Local priority stream 3</t>
  </si>
  <si>
    <t>Local priority stream 4</t>
  </si>
  <si>
    <t>Local priority stream 5</t>
  </si>
  <si>
    <t>Local priority stream 6</t>
  </si>
  <si>
    <t>Local priority stream 7</t>
  </si>
  <si>
    <t>Local priority stream 8</t>
  </si>
  <si>
    <t>Local priority stream 9</t>
  </si>
  <si>
    <t>Local priority stream 10</t>
  </si>
  <si>
    <t>Local priority stream 11</t>
  </si>
  <si>
    <t>Local priority stream 12</t>
  </si>
  <si>
    <t>Local priority stream 13</t>
  </si>
  <si>
    <t>Local priority stream 14</t>
  </si>
  <si>
    <t>Local priority stream 15</t>
  </si>
  <si>
    <t>Local priority stream 16</t>
  </si>
  <si>
    <t>Local priority stream 17</t>
  </si>
  <si>
    <t>Local priority stream 18</t>
  </si>
  <si>
    <t>Local priority stream 19</t>
  </si>
  <si>
    <t>Local priority stream 20</t>
  </si>
  <si>
    <t>CAMHS Assurance Data Collection Template - Tracker Sheet</t>
  </si>
  <si>
    <t xml:space="preserve">CYP who self harm or CYP presenting in crisis  </t>
  </si>
  <si>
    <t>NCCMH/NHS England  guidelines 2015</t>
  </si>
  <si>
    <t>To record % of cases that received NICE concordant treatment within the standard's timeframes</t>
  </si>
  <si>
    <t>If yes,  please detail below how you intend to expand your current service for young people to meet further demand, or use the underspend of the monies allocated for Eating Disorder on crisis or self-harm for young people</t>
  </si>
  <si>
    <t>Example 3</t>
  </si>
  <si>
    <t>Children in primary school with behaviour problems</t>
  </si>
  <si>
    <t xml:space="preserve">NICE guideline 158 </t>
  </si>
  <si>
    <t>Improved behaviour in home and school.  Improved academic outcomes</t>
  </si>
  <si>
    <t xml:space="preserve">Improvement in parent and teacher reported SDQ to below threshold for referral  </t>
  </si>
  <si>
    <t xml:space="preserve">Not measured as new scheme </t>
  </si>
  <si>
    <t xml:space="preserve">Reduction in self harm admissions and A&amp;E presentation, reduction to Tier 4 admissions  </t>
  </si>
  <si>
    <t>Improved waiting times  and access , improved outcomes,  reduced admissions to Tier 4</t>
  </si>
  <si>
    <t>The model detailed in the guidance published by NHS England and NCCMH regarding the evidence based model for a Community Eating Disorder Team for Children and Young People under 18 needs to cover a minimum population footprint of 500k total population, and receive a minimum number of 50 new referrals per annum, in addition to existing caseload.  This reflects the volume of cases required to provide an safe, effective and efficient team. Many CCGs will need to work with other CCGs to commission teams jointly.  Please indicate which CCGs you will be working with</t>
  </si>
  <si>
    <t xml:space="preserve">Redesign and implement a school nursing service that is more focused on emotional health and well-being, and provides an early intervention function across all educational settings. </t>
  </si>
  <si>
    <t>Implement clear joint working arrangements and clear pathways between schools and emotional health and well-being provision. The provision will be based on presenting need and linked to the Social, Emotional and Mental Health Difficulties (SEMHD) Continuum work that is being developed.</t>
  </si>
  <si>
    <t>Redesign the specification for Tier 2 and Tier 3 CAMHS provision transforming services to provide a “tier free” new service model that is based on the “thrive” approach</t>
  </si>
  <si>
    <t xml:space="preserve">Collaboratively design with young people peer education programmes for children and young people that promote resilience, and assist with early identification of emotional health and wellbeing issues. </t>
  </si>
  <si>
    <t xml:space="preserve">Establish emotional health and well-being provision that is collaboratively commissioned with educational settings. </t>
  </si>
  <si>
    <t>Provide a comprehensive eating disorder service across Kirklees, Calderdale and Wakefield in line with best practice and guidance issued</t>
  </si>
  <si>
    <t>Have in place a single point of access model for advice, consultation and assessment and coordination of provision</t>
  </si>
  <si>
    <t xml:space="preserve">Provide a one stop shop approach providing advice and support, that has been collaboratively commissioned with the voluntary and community sector. </t>
  </si>
  <si>
    <t>Ensure rapid access to CAMHS interventions for those children who are part of the Stronger Families programme</t>
  </si>
  <si>
    <t>Provide cohesive CAMHS provision on a regional basis for LAC who are placed within the 10 CC (West Yorkshire Clinical Commissioning Groups, Commissioning Collaborative) footprint</t>
  </si>
  <si>
    <t xml:space="preserve">Use the Transformation plan as the basis for our commissioning priorities over the next 5 years. </t>
  </si>
  <si>
    <t xml:space="preserve">Embed the responsibility for overseeing the commissioning intentions within the Health and Wellbeing Boards work plan and oversight function. </t>
  </si>
  <si>
    <t>Local priority scheme 21</t>
  </si>
  <si>
    <t>Local priority stream 21</t>
  </si>
  <si>
    <t>Local priority scheme 22</t>
  </si>
  <si>
    <t>Local priority scheme 23</t>
  </si>
  <si>
    <t>Local priority scheme 24</t>
  </si>
  <si>
    <t>Local priority scheme 25</t>
  </si>
  <si>
    <t>Local priority scheme 26</t>
  </si>
  <si>
    <t>Local priority scheme 27</t>
  </si>
  <si>
    <t>Local priority scheme 28</t>
  </si>
  <si>
    <t>Local priority scheme 29</t>
  </si>
  <si>
    <t>Local priority scheme 30</t>
  </si>
  <si>
    <t>Local priority stream 22</t>
  </si>
  <si>
    <t>Local priority stream 23</t>
  </si>
  <si>
    <t>Local priority stream 24</t>
  </si>
  <si>
    <t>Local priority stream 25</t>
  </si>
  <si>
    <t>Local priority stream 26</t>
  </si>
  <si>
    <t>Local priority stream 27</t>
  </si>
  <si>
    <t>Local priority stream 28</t>
  </si>
  <si>
    <t>Local priority stream 29</t>
  </si>
  <si>
    <t>Partnering CCG -21</t>
  </si>
  <si>
    <t>Partnering CCG -22</t>
  </si>
  <si>
    <t>Partnering CCG -23</t>
  </si>
  <si>
    <t>Partnering CCG -24</t>
  </si>
  <si>
    <t>Partnering CCG -25</t>
  </si>
  <si>
    <t>Partnering CCG -26</t>
  </si>
  <si>
    <t>Partnering CCG -27</t>
  </si>
  <si>
    <t>Partnering CCG -28</t>
  </si>
  <si>
    <t>Partnering CCG -29</t>
  </si>
  <si>
    <t>Partnering CCG -30</t>
  </si>
  <si>
    <t>Ensure the integrated commissioning group is overseeing the implementation of the future in mind detailed operational commissioning plan.  Ensuring that commissioned services are evidence based and that NICE guidelines are implemented throughout the service provision.</t>
  </si>
  <si>
    <t>Ensure the integrated commissioning group closely monitor the CAMHS minimum dataset and waiting times standards, whilst developing a rigorous outcome based dataset to monitor and improve performance across the system</t>
  </si>
  <si>
    <t>Implement clear and transparent outcome monitoring supported by membership of CORC, and the implementation of session by session outcome monitoring across CAMHS provision</t>
  </si>
  <si>
    <t xml:space="preserve">Receive quarterly service feedback from children, young people and families in all performance reporting to the integrated commissioning group. </t>
  </si>
  <si>
    <t>Ensure Tier 2 and Tier 3 providers are fully participating in CYP IAPT core curriculum in 2016/17</t>
  </si>
  <si>
    <t xml:space="preserve">Ensure that Tier 2 and Tier 3 provider managers are involved in the introduction to CYP IAPT in 2015/16. </t>
  </si>
  <si>
    <t>Ensure that where required staff and parents receive appropriate training and continuing development opportunities to enable them to deliver relevant evidence based interventions</t>
  </si>
  <si>
    <t>Develop a comprehensive workforce development strategy for CAMHS across Kirklees. The strategy will inform and direct how workforce development will be supported, and implemented</t>
  </si>
  <si>
    <t xml:space="preserve">Invest in and implement a flexible multiagency team to address the emotional health and wellbeing needs looked after children, children in the youth offending team, children experiencing CSE and children on child protection plans. </t>
  </si>
  <si>
    <t xml:space="preserve">Provide the CAMHS link and consultation model within the range of provision across Kirklees for the most vulnerable children. </t>
  </si>
  <si>
    <t xml:space="preserve">Work with Kirklees Safeguarding Child Board to undertake a “deep dive” into the way in which vulnerable children and young people experience the CAMHS system, and use the learning to inform the development of our discrete provision for vulnerable children </t>
  </si>
  <si>
    <t xml:space="preserve">Provide a local crisis model that ensures assessment within 4 hours and is in line with the Crisis Care Concordat, and utilises our redesigned psychiatric liaison service. </t>
  </si>
  <si>
    <t>Implement the lead commissioning arrangement for all CAMHS provision covered within the transformation plan, discharged through the joint commissioning manager jointly funded by North Kirklees CCG, Greater Huddersfield CCG and Kirklees Council</t>
  </si>
  <si>
    <t>CYP of school age with emotional health and wellbeing issues</t>
  </si>
  <si>
    <t>All CYP</t>
  </si>
  <si>
    <t>All CYP with emotional health and wellbeing issues</t>
  </si>
  <si>
    <t>Professionals working with or supporting CYP with emotional health and wellbeing issues</t>
  </si>
  <si>
    <t>Vulnerable CYP</t>
  </si>
  <si>
    <t>Health and Wellbeing Board representatives and supporting services</t>
  </si>
  <si>
    <t>Integrated Commissioning Group members</t>
  </si>
  <si>
    <t>Service providers that are members of CORC</t>
  </si>
  <si>
    <t>Service users, parent/carers, service providers including CYP services and the voluntary sector</t>
  </si>
  <si>
    <t>Healthy Child Programme</t>
  </si>
  <si>
    <t>Schools link approach</t>
  </si>
  <si>
    <t>Crisis Care Concordat national agreement</t>
  </si>
  <si>
    <t>Mental Health Services Data Set (MHSDS)</t>
  </si>
  <si>
    <t>CORC - Child Outcomes Research Consortium</t>
  </si>
  <si>
    <t xml:space="preserve">Improving Access to Psychological Therapies (IAPT) national programme </t>
  </si>
  <si>
    <r>
      <rPr>
        <b/>
        <sz val="11"/>
        <color theme="1"/>
        <rFont val="Calibri"/>
        <family val="2"/>
        <scheme val="minor"/>
      </rPr>
      <t>Future in mind</t>
    </r>
    <r>
      <rPr>
        <sz val="11"/>
        <color theme="1"/>
        <rFont val="Calibri"/>
        <family val="2"/>
        <scheme val="minor"/>
      </rPr>
      <t>: promoting, protecting and improving our children and young people’s mental health and wellbeing</t>
    </r>
  </si>
  <si>
    <r>
      <rPr>
        <b/>
        <sz val="11"/>
        <color theme="1"/>
        <rFont val="Calibri"/>
        <family val="2"/>
        <scheme val="minor"/>
      </rPr>
      <t>Future in mind</t>
    </r>
    <r>
      <rPr>
        <sz val="11"/>
        <color theme="1"/>
        <rFont val="Calibri"/>
        <family val="2"/>
        <scheme val="minor"/>
      </rPr>
      <t>: promoting, protecting and improving our children and young people’s mental health and wellbeing and "Thrive" approach</t>
    </r>
  </si>
  <si>
    <r>
      <rPr>
        <b/>
        <sz val="11"/>
        <color theme="1"/>
        <rFont val="Calibri"/>
        <family val="2"/>
        <scheme val="minor"/>
      </rPr>
      <t>Future in mind</t>
    </r>
    <r>
      <rPr>
        <sz val="11"/>
        <color theme="1"/>
        <rFont val="Calibri"/>
        <family val="2"/>
        <scheme val="minor"/>
      </rPr>
      <t>: promoting, protecting and improving our children and young people’s mental health and wellbeing and Schools link approach</t>
    </r>
  </si>
  <si>
    <t>Improved access and care coordination</t>
  </si>
  <si>
    <t>Improved communication and co-ordination of referrals to appropriate support and information sources</t>
  </si>
  <si>
    <t xml:space="preserve">Provide a model which ensures assessment within 4 hours </t>
  </si>
  <si>
    <t>Improved coordinated working practices working with vulnerable CYP</t>
  </si>
  <si>
    <t>Improved worker skills and easy access to services for vulnerable CYP</t>
  </si>
  <si>
    <t>Improved access to CAMHS services to compliment support aimed at reducing family breakdown</t>
  </si>
  <si>
    <t>Improved provision for vulnerable CYP can be developed based on CYP experiences and identified needs</t>
  </si>
  <si>
    <t>Transparent commissioning arrangements and accountability are established to support longer term transformation planning involving integrated partnership working</t>
  </si>
  <si>
    <t>Transparent commissioning arrangements and accountability are established to support longer term transformation planning involving integrated partnership working, based on  evidence based best practice</t>
  </si>
  <si>
    <t>Improved data collection and intelligence to support longer term CAMHS transformation</t>
  </si>
  <si>
    <t>Establish effective and routine use of outcome measures as a collective approach, improving engagement and overcoming barriers in the use of outcome measures, from the Mental Health Services and CYP IAPT data sets.</t>
  </si>
  <si>
    <t>Offering interventions approved by the National Institute of Health and Clinical Excellence (NICE) for treating people with depression and anxiety disorders.</t>
  </si>
  <si>
    <t>Support the longer term planning to establish a workforce with the right mix of skills, competencies and experience</t>
  </si>
  <si>
    <t>Improved access to support across all educational settings, with school nurses playing a key role in prevention and early intervention around mental health problems</t>
  </si>
  <si>
    <t xml:space="preserve">Improved access, support and communication for CYP and professionals that respond to prevention and early intervention approaches </t>
  </si>
  <si>
    <t xml:space="preserve">Work towards increasing our local offer, improving communication and co-ordination of referrals to appropriate support, which harness contributions from the voluntary sector </t>
  </si>
  <si>
    <t>Improved access to CAMHS services to compliment support aimed at reducing family breakdown and positive outcomes for LAC</t>
  </si>
  <si>
    <t>Improved outcome monitoring and data collection and intelligence to support longer term CAMHS transformation plan</t>
  </si>
  <si>
    <t>Providers participating in the CYP IAPT programme</t>
  </si>
  <si>
    <t xml:space="preserve">Early intervention  for behavioural difficulties  provided in schools - commissioned in anticipation of monies </t>
  </si>
  <si>
    <t xml:space="preserve">60% of cases achieve improvements below threshold for referral </t>
  </si>
  <si>
    <t xml:space="preserve">Provide a flexible approach at the right time, in the right place based on need, improved resilience and early interventions to enable better self care </t>
  </si>
  <si>
    <t>Referral sources  including CYP and parent/carers</t>
  </si>
  <si>
    <t>CYP will have improved resilience and early intervention options that inform and support them and their families about mental health prevention and access to appropriate support</t>
  </si>
  <si>
    <t>Provision of a community based eating disorder (ED) services so patients can be helped earlier and fewer need in-patient care.</t>
  </si>
  <si>
    <t>Improve professionals knowledge  of mental health issues that enable identification of appropriate interventions and support based on individuals needs</t>
  </si>
  <si>
    <t>£213k invested by Greater Huddersfield CCG's.  Offering a regional specialist eating disorder service, with identified CCGs partners in line with  requirements set out in  'Access and waiting time standards for children and young people with an eating disorder'.  Capacity created in current CAMHS services estimated to be 2.6FTE posts including CBT, family therapist, psychiatrist and crisis resources. Resource will deliver clinical interventions/assessments, referred from  primary practitioner community team, with focus on self harm and crisis.</t>
  </si>
  <si>
    <t>Develop a workforce which is equipped with the skills, training and experience to best support children and young people’s emotional and mental wellbeing.</t>
  </si>
  <si>
    <t>Single Point of Access (SPA) has been established</t>
  </si>
  <si>
    <t>On stop-shop approach collaboratively commissioned</t>
  </si>
  <si>
    <t xml:space="preserve">Publication of CAMHS workforce strategy </t>
  </si>
  <si>
    <t>To record % of CYP receiving EHWB interventions</t>
  </si>
  <si>
    <t>Number of managers trained in IAPT by April 2016</t>
  </si>
  <si>
    <t>Number and detail of staff, professionals, parents/carers trained</t>
  </si>
  <si>
    <t>New measure - no baseline yet available</t>
  </si>
  <si>
    <t>Review annually</t>
  </si>
  <si>
    <t>New publication - KPI's to be identified as part of the strategy - initial focus on Year 2 priorities</t>
  </si>
  <si>
    <t>100% trained</t>
  </si>
  <si>
    <t>All T2 and T3 provider managers trained</t>
  </si>
  <si>
    <t>% of T2 and T3 staff accessing training within timescales</t>
  </si>
  <si>
    <t>Number of IAPT targeted and specialist workforce utilising IAPT including %/number of session by session outcome monitoring</t>
  </si>
  <si>
    <t>Process in place to ensure all relevant staff are trained in the 'light touch' IAPT by April 2016 and March 2017.</t>
  </si>
  <si>
    <t>Adherence to national dataset requirements</t>
  </si>
  <si>
    <t>All relevant service providers are members of CORC</t>
  </si>
  <si>
    <t>National waiting times standards for CAMHS (T2 and T3)</t>
  </si>
  <si>
    <t>Waiting times and access standards within CYPEDS</t>
  </si>
  <si>
    <t>Minimum of 60 per year</t>
  </si>
  <si>
    <t>CYP in a crisis seen within 4 hours from referral</t>
  </si>
  <si>
    <t>Reduced waiting times based on National Standards</t>
  </si>
  <si>
    <t>100% of educational settings utilising accessible provisions</t>
  </si>
  <si>
    <t>Provision is made accessible to every educational setting, cluster or pyramid</t>
  </si>
  <si>
    <t>All CYP have access to a peer education programme within their educational setting, cluster or pyramid</t>
  </si>
  <si>
    <t>Revised provision in place to enable redesign of service specifications. Thrive outcomes being monitored and are reducing waiting times to meet National Standards</t>
  </si>
  <si>
    <t xml:space="preserve">Following assessment all CYP are able to received appropriate levels of support based on their need. </t>
  </si>
  <si>
    <t>SPA is in place</t>
  </si>
  <si>
    <t>One stop-shop in place</t>
  </si>
  <si>
    <t>To record % of cases that received NICE concordat treatment within the standard's timeframes</t>
  </si>
  <si>
    <t>Crisis model in place</t>
  </si>
  <si>
    <t>Improved access to CAMHS  from Stronger Families and LAC is in place</t>
  </si>
  <si>
    <t>Provision in place</t>
  </si>
  <si>
    <t>Establish assurance processes with reviewing timescales to inform commissioning priorities and continuing  transformation</t>
  </si>
  <si>
    <t>Ongoing reviews with annual updates</t>
  </si>
  <si>
    <t>Transformation Plan evidencing change and responding to Future in Mind.</t>
  </si>
  <si>
    <t>Established processes in place</t>
  </si>
  <si>
    <t>No baseline KPI</t>
  </si>
  <si>
    <t>20% of CYP and families seen providing service user feedback</t>
  </si>
  <si>
    <t xml:space="preserve">Service user feedback is embedded practice with all relevant CAMHS providers </t>
  </si>
  <si>
    <t>Record  number or  % attending of those accessing agreed core training as appropriate to need</t>
  </si>
  <si>
    <t xml:space="preserve">Move away from current tiered system to alternative models of integrated service delivery providing flexible approaches at the right time, in the right place, based on need improving resilience and early interventions </t>
  </si>
  <si>
    <t>% of referrals and reduced waiting times</t>
  </si>
  <si>
    <t>West Yorkshire CCG's and Commissioning Collaborative</t>
  </si>
  <si>
    <t xml:space="preserve">Agreed schedule of reporting, as appropriate, with the Emotional Health and Wellbeing Board </t>
  </si>
  <si>
    <t>To report on the numbers of detailed project plans in place to achieve detailed objectives, to also include  % of provisions which are NICE compliant</t>
  </si>
  <si>
    <t>Agreed schedule of performance reporting, as appropriate, to the Integrated Commission Group</t>
  </si>
  <si>
    <t>To report on CORC membership  by service providers and session by session outcomes.</t>
  </si>
  <si>
    <t>Agreed quarterly monitoring processes are in place providing timely reports to the Integrated Commission Group</t>
  </si>
  <si>
    <r>
      <t xml:space="preserve">To report on the number of peer education programmes developed, monitoring the number of CYP involved, </t>
    </r>
    <r>
      <rPr>
        <sz val="11"/>
        <rFont val="Calibri"/>
        <family val="2"/>
        <scheme val="minor"/>
      </rPr>
      <t>utilising PROM measures</t>
    </r>
  </si>
  <si>
    <t xml:space="preserve"> % reduction in demand on T2 and T3    </t>
  </si>
  <si>
    <t xml:space="preserve">To record % improvement in reduced waiting times based on national standards </t>
  </si>
  <si>
    <r>
      <t xml:space="preserve">To record 95% of patients seen within four weeks, reduced waiting times for treatment and reduced </t>
    </r>
    <r>
      <rPr>
        <sz val="11"/>
        <rFont val="Calibri"/>
        <family val="2"/>
        <scheme val="minor"/>
      </rPr>
      <t>access to Tier 4 services</t>
    </r>
  </si>
  <si>
    <t xml:space="preserve">All relevant identifies leads have access to training programme and report % increase in confidence in dealing with EHWB issues. </t>
  </si>
  <si>
    <t xml:space="preserve">Model in place- % increase in professionals confidence to deliver EHWB issues </t>
  </si>
  <si>
    <t xml:space="preserve">Discrete provision for vulnerable CYP is being developed in line with the deep dive findings </t>
  </si>
  <si>
    <t xml:space="preserve">Provision in place and % increase in PROM measures </t>
  </si>
  <si>
    <t xml:space="preserve">Meeting National Standards on waiting times </t>
  </si>
  <si>
    <t xml:space="preserve">To record % reduction  of referrals from educational establishments, monitoring waiting times and service user self reported satisfaction  </t>
  </si>
  <si>
    <t xml:space="preserve">EHWB provision has been jointly commissioned with schools and is in place. </t>
  </si>
  <si>
    <t>Increase front line capacity within Tier 2 and Tier 3 provisions in order to reduce waiting times and improve access for children and young people.</t>
  </si>
  <si>
    <t>To record % of improved access to CAMHS  from Stronger Families and LAC</t>
  </si>
  <si>
    <t>The number of schools that have committed to collaborated commissioning for EHWB</t>
  </si>
  <si>
    <t xml:space="preserve">% of educational settings feeling confident to delivery EHWB interventions </t>
  </si>
  <si>
    <t xml:space="preserve">PROM measures in relation to accessibility , including friends and family test  % reduction in waiting times and inappropriate referrals </t>
  </si>
  <si>
    <t>Implement Tier 2 and Tier 3 CAMHS Link workers to directly liaise with and support Schools, primary care and other universal provision. This will  be developed in line with SEMHD continuum of support</t>
  </si>
  <si>
    <t xml:space="preserve">All educational settings and primary care settings to have access to a CAMHS link worker within their educational setting, school cluster or pyramid % increase in reported  satisfaction with service </t>
  </si>
  <si>
    <t>Implement a joint training programme to support the link roles within primary care, schools, Tier 2 and Tier 3 CAMHS provision and to support joined up working across services. This will be developed in line with SEMHD  continuum of support</t>
  </si>
  <si>
    <t xml:space="preserve">% reduction in referrals to T2 and T3  % reduction in inappropriate referrals </t>
  </si>
  <si>
    <t>Number of young people from vulnerable groups receiving a service and Number of professionals / foster carers/ residential staff receiving support to manage EHWB issues</t>
  </si>
  <si>
    <t>Number of young people from vulnerable groups receiving evidence based interventions reflects EHWB prevalence estimates within these vulnerable groups</t>
  </si>
  <si>
    <t xml:space="preserve">Regional provision for LAC is in place and responding to 10 CC footprint monitoring- Number of LAC receiving interventions from new provision </t>
  </si>
  <si>
    <t>Provision in place , evidence base approaches being delivered and regional standards being achieved</t>
  </si>
  <si>
    <t>Provision is accessible from one school nurse in every school cluster or pyramid</t>
  </si>
  <si>
    <t>Baseline in 15/16 of CYP receiving EHWB interventions with a 30% increase in 2016/17</t>
  </si>
  <si>
    <t xml:space="preserve">% Improvement in communication and support in place between link workers and engaging services  and % reduction in inappropriate referrals and waiting times </t>
  </si>
  <si>
    <t>Joint Training programme has been implemented.                   Monitoring numbers being trained and services involved</t>
  </si>
  <si>
    <t xml:space="preserve">Reported  professional confidence to delivery EHWB interventions  - improvement in communication and referral processes </t>
  </si>
  <si>
    <t>Commissioning arrangements are in place supported by a detailed delivery plan and monitoring outcomes</t>
  </si>
  <si>
    <t>Work with local  Systems Resilience Group to Design and implement  all age psychiatric liaison provision in line with the “ Core 24” service specification. Where appropriate work on a regional basis across acute footprints to develop collaborative approaches</t>
  </si>
  <si>
    <t>Vulnerable CYP of all ages</t>
  </si>
  <si>
    <r>
      <rPr>
        <b/>
        <sz val="11"/>
        <color theme="1"/>
        <rFont val="Calibri"/>
        <family val="2"/>
        <scheme val="minor"/>
      </rPr>
      <t>Future in mind</t>
    </r>
    <r>
      <rPr>
        <sz val="11"/>
        <color theme="1"/>
        <rFont val="Calibri"/>
        <family val="2"/>
        <scheme val="minor"/>
      </rPr>
      <t xml:space="preserve">: promoting, protecting and improving our children and young people’s mental health and wellbeing
Crisis Care Concordat 
</t>
    </r>
  </si>
  <si>
    <t xml:space="preserve">Children and young people can easily access psychiatric liaison when in crisis </t>
  </si>
  <si>
    <t>Implementation of all age psychiatric liaison provision</t>
  </si>
  <si>
    <t xml:space="preserve">Liaison provision is in place
% percentage of service users who are under 18 receiving a service
</t>
  </si>
  <si>
    <r>
      <rPr>
        <b/>
        <sz val="11"/>
        <color theme="1"/>
        <rFont val="Calibri"/>
        <family val="2"/>
        <scheme val="minor"/>
      </rPr>
      <t>Future in mind</t>
    </r>
    <r>
      <rPr>
        <sz val="11"/>
        <color theme="1"/>
        <rFont val="Calibri"/>
        <family val="2"/>
        <scheme val="minor"/>
      </rPr>
      <t>: promoting, protecting and improving our children and young people’s mental health and wellbeing.             Statutory Guidance on
Promoting the Health
and Well-being of
Looked After Children</t>
    </r>
  </si>
  <si>
    <t>Extended Stronger Familes Programme</t>
  </si>
  <si>
    <t>Appendix 9 - Kirklees Transformation Plan</t>
  </si>
  <si>
    <t>NHS Greater Huddersfield CCG</t>
  </si>
  <si>
    <t>October - December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</si>
</sst>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name val="Calibri"/>
      <family val="2"/>
      <scheme val="minor"/>
    </font>
    <font>
      <sz val="16"/>
      <color theme="1"/>
      <name val="Calibri"/>
      <family val="2"/>
      <scheme val="minor"/>
    </font>
    <font>
      <b/>
      <sz val="16"/>
      <color theme="1"/>
      <name val="Calibri"/>
      <family val="2"/>
      <scheme val="minor"/>
    </font>
    <font>
      <sz val="11"/>
      <color rgb="FF1F497D"/>
      <name val="Calibri"/>
      <family val="2"/>
      <scheme val="minor"/>
    </font>
    <font>
      <sz val="9"/>
      <color indexed="81"/>
      <name val="Tahoma"/>
      <family val="2"/>
    </font>
    <font>
      <b/>
      <sz val="9"/>
      <color indexed="81"/>
      <name val="Tahoma"/>
      <family val="2"/>
    </font>
    <font>
      <sz val="11"/>
      <color indexed="81"/>
      <name val="Calibri"/>
      <family val="2"/>
      <scheme val="minor"/>
    </font>
    <font>
      <sz val="11"/>
      <color theme="1" tint="4.9989318521683403E-2"/>
      <name val="Calibri"/>
      <family val="2"/>
      <scheme val="minor"/>
    </font>
    <font>
      <sz val="11"/>
      <color rgb="FF00000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indexed="64"/>
      </right>
      <top/>
      <bottom style="medium">
        <color indexed="64"/>
      </bottom>
      <diagonal/>
    </border>
    <border>
      <left style="medium">
        <color auto="1"/>
      </left>
      <right style="medium">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0" fillId="0" borderId="0" xfId="0" applyBorder="1"/>
    <xf numFmtId="0" fontId="0" fillId="0" borderId="0" xfId="0" applyAlignment="1">
      <alignment wrapText="1"/>
    </xf>
    <xf numFmtId="0" fontId="1" fillId="0" borderId="0" xfId="0" applyFont="1"/>
    <xf numFmtId="0" fontId="0" fillId="0" borderId="0" xfId="0" applyFill="1" applyBorder="1"/>
    <xf numFmtId="0" fontId="0" fillId="0" borderId="0" xfId="0" applyFill="1"/>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4" borderId="0" xfId="0" applyFill="1"/>
    <xf numFmtId="0" fontId="0" fillId="4" borderId="0" xfId="0" applyFill="1" applyBorder="1" applyAlignment="1">
      <alignment horizontal="center" vertical="center" wrapText="1"/>
    </xf>
    <xf numFmtId="0" fontId="0" fillId="4" borderId="0" xfId="0" applyFill="1" applyBorder="1"/>
    <xf numFmtId="0" fontId="0" fillId="4" borderId="0" xfId="0" applyFill="1" applyBorder="1" applyAlignment="1"/>
    <xf numFmtId="0" fontId="0" fillId="2" borderId="9" xfId="0" applyFill="1" applyBorder="1"/>
    <xf numFmtId="0" fontId="0" fillId="2" borderId="6" xfId="0" applyFill="1" applyBorder="1"/>
    <xf numFmtId="0" fontId="0" fillId="2" borderId="7" xfId="0" applyFill="1" applyBorder="1"/>
    <xf numFmtId="0" fontId="0" fillId="2" borderId="5" xfId="0" applyFill="1" applyBorder="1"/>
    <xf numFmtId="0" fontId="0" fillId="2" borderId="8" xfId="0" applyFill="1" applyBorder="1"/>
    <xf numFmtId="0" fontId="0" fillId="3" borderId="9" xfId="0" applyFill="1" applyBorder="1"/>
    <xf numFmtId="0" fontId="0" fillId="3" borderId="6" xfId="0" applyFill="1" applyBorder="1"/>
    <xf numFmtId="0" fontId="0" fillId="3" borderId="7" xfId="0" applyFill="1" applyBorder="1"/>
    <xf numFmtId="0" fontId="0" fillId="3" borderId="5" xfId="0" applyFill="1" applyBorder="1"/>
    <xf numFmtId="0" fontId="0" fillId="3" borderId="5" xfId="0" applyFill="1" applyBorder="1" applyAlignment="1">
      <alignment horizontal="center" vertical="center" wrapText="1"/>
    </xf>
    <xf numFmtId="0" fontId="1" fillId="0" borderId="0" xfId="0" applyFont="1" applyFill="1"/>
    <xf numFmtId="0" fontId="0" fillId="0" borderId="0" xfId="0" applyFill="1" applyBorder="1" applyAlignment="1">
      <alignment horizontal="center" vertical="center" wrapText="1"/>
    </xf>
    <xf numFmtId="0" fontId="0" fillId="0" borderId="0" xfId="0" applyFill="1" applyBorder="1" applyAlignment="1">
      <alignment wrapText="1"/>
    </xf>
    <xf numFmtId="0" fontId="3" fillId="3" borderId="1" xfId="0" applyFont="1" applyFill="1" applyBorder="1"/>
    <xf numFmtId="0" fontId="0" fillId="3" borderId="6" xfId="0" applyFill="1" applyBorder="1" applyAlignment="1">
      <alignment horizontal="right"/>
    </xf>
    <xf numFmtId="0" fontId="0" fillId="0" borderId="0" xfId="0" applyFont="1"/>
    <xf numFmtId="0" fontId="0" fillId="2" borderId="1" xfId="0" applyFill="1" applyBorder="1"/>
    <xf numFmtId="0" fontId="0" fillId="3" borderId="5" xfId="0" applyFill="1" applyBorder="1" applyAlignment="1">
      <alignment horizontal="right"/>
    </xf>
    <xf numFmtId="0" fontId="0" fillId="3" borderId="12" xfId="0" applyFill="1" applyBorder="1" applyAlignment="1"/>
    <xf numFmtId="0" fontId="0" fillId="3" borderId="13" xfId="0" applyFill="1" applyBorder="1" applyAlignment="1"/>
    <xf numFmtId="0" fontId="0" fillId="3" borderId="11" xfId="0" applyFill="1" applyBorder="1" applyAlignment="1"/>
    <xf numFmtId="0" fontId="0" fillId="3" borderId="10" xfId="0" applyFill="1" applyBorder="1" applyAlignment="1"/>
    <xf numFmtId="0" fontId="2" fillId="0" borderId="0" xfId="0" applyFont="1" applyAlignment="1">
      <alignment wrapText="1"/>
    </xf>
    <xf numFmtId="17" fontId="0" fillId="0" borderId="0" xfId="0" applyNumberFormat="1"/>
    <xf numFmtId="0" fontId="0" fillId="0" borderId="0" xfId="0" applyAlignment="1">
      <alignment horizontal="left"/>
    </xf>
    <xf numFmtId="17" fontId="0" fillId="0" borderId="0" xfId="0" applyNumberFormat="1" applyAlignment="1">
      <alignment horizontal="left"/>
    </xf>
    <xf numFmtId="0" fontId="2" fillId="0" borderId="0" xfId="0" applyFont="1"/>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xf numFmtId="0" fontId="0" fillId="3" borderId="1" xfId="0" applyFill="1" applyBorder="1" applyAlignment="1">
      <alignment horizontal="center" vertical="center" wrapText="1"/>
    </xf>
    <xf numFmtId="0" fontId="0" fillId="2" borderId="6" xfId="0" applyFill="1" applyBorder="1" applyAlignment="1" applyProtection="1">
      <alignment vertical="center" wrapText="1"/>
      <protection locked="0"/>
    </xf>
    <xf numFmtId="0" fontId="0" fillId="2" borderId="5" xfId="0"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2" borderId="5" xfId="0" applyFill="1" applyBorder="1" applyAlignment="1" applyProtection="1">
      <alignment horizontal="right" vertical="center" wrapText="1"/>
      <protection locked="0"/>
    </xf>
    <xf numFmtId="0" fontId="1" fillId="5" borderId="1" xfId="0" applyFont="1" applyFill="1" applyBorder="1"/>
    <xf numFmtId="0" fontId="0" fillId="0" borderId="0" xfId="0" applyAlignment="1">
      <alignment horizontal="center" wrapText="1"/>
    </xf>
    <xf numFmtId="0" fontId="0" fillId="0" borderId="0" xfId="0" applyFont="1" applyFill="1"/>
    <xf numFmtId="0" fontId="0" fillId="0" borderId="0" xfId="0" applyAlignment="1">
      <alignment wrapText="1"/>
    </xf>
    <xf numFmtId="0" fontId="5" fillId="0" borderId="0" xfId="0" applyFont="1" applyAlignment="1">
      <alignment horizontal="left" vertical="center" indent="10"/>
    </xf>
    <xf numFmtId="0" fontId="9" fillId="0" borderId="0" xfId="0" applyFont="1"/>
    <xf numFmtId="0" fontId="0" fillId="0" borderId="5" xfId="0" applyBorder="1" applyAlignment="1">
      <alignment wrapText="1"/>
    </xf>
    <xf numFmtId="0" fontId="0" fillId="0" borderId="5" xfId="0" applyBorder="1" applyAlignment="1">
      <alignment vertical="top" wrapText="1"/>
    </xf>
    <xf numFmtId="0" fontId="0" fillId="0" borderId="6" xfId="0" applyBorder="1"/>
    <xf numFmtId="0" fontId="0" fillId="0" borderId="7" xfId="0" applyBorder="1"/>
    <xf numFmtId="0" fontId="0" fillId="0" borderId="5" xfId="0" applyBorder="1"/>
    <xf numFmtId="0" fontId="0" fillId="0" borderId="6" xfId="0" applyFont="1" applyFill="1" applyBorder="1"/>
    <xf numFmtId="0" fontId="0" fillId="0" borderId="10" xfId="0" applyFill="1" applyBorder="1" applyAlignment="1">
      <alignment vertical="top" wrapText="1"/>
    </xf>
    <xf numFmtId="0" fontId="0" fillId="0" borderId="0" xfId="0" applyAlignment="1">
      <alignment vertical="center" wrapText="1"/>
    </xf>
    <xf numFmtId="0" fontId="0" fillId="0" borderId="0" xfId="0" applyFont="1" applyFill="1" applyAlignment="1">
      <alignment vertical="center" wrapText="1"/>
    </xf>
    <xf numFmtId="0" fontId="0" fillId="0" borderId="5" xfId="0" applyFill="1" applyBorder="1" applyAlignment="1">
      <alignment vertical="top" wrapText="1"/>
    </xf>
    <xf numFmtId="0" fontId="0" fillId="2" borderId="6" xfId="0" applyFill="1" applyBorder="1" applyAlignment="1" applyProtection="1">
      <alignment horizontal="right" vertical="center" wrapText="1"/>
      <protection locked="0"/>
    </xf>
    <xf numFmtId="0" fontId="0" fillId="3" borderId="1" xfId="0" applyFill="1" applyBorder="1" applyAlignment="1">
      <alignment horizontal="center" vertical="center" wrapText="1"/>
    </xf>
    <xf numFmtId="0" fontId="0" fillId="0" borderId="9" xfId="0" applyBorder="1"/>
    <xf numFmtId="0" fontId="0" fillId="0" borderId="0" xfId="0" applyAlignment="1">
      <alignment wrapText="1"/>
    </xf>
    <xf numFmtId="0" fontId="0" fillId="6" borderId="5" xfId="0" applyFill="1" applyBorder="1" applyAlignment="1" applyProtection="1">
      <alignment horizontal="left" vertical="center" wrapText="1"/>
    </xf>
    <xf numFmtId="0" fontId="0" fillId="6" borderId="5" xfId="0" applyFill="1" applyBorder="1" applyAlignment="1" applyProtection="1">
      <alignment vertical="center" wrapText="1"/>
    </xf>
    <xf numFmtId="0" fontId="2" fillId="6" borderId="5" xfId="0" applyFont="1" applyFill="1" applyBorder="1" applyAlignment="1" applyProtection="1">
      <alignment horizontal="center" vertical="center" wrapText="1"/>
    </xf>
    <xf numFmtId="0" fontId="0" fillId="6" borderId="6" xfId="0" applyFill="1" applyBorder="1" applyAlignment="1" applyProtection="1">
      <alignment horizontal="left" vertical="center" wrapText="1"/>
    </xf>
    <xf numFmtId="0" fontId="0" fillId="6" borderId="6" xfId="0" applyFill="1" applyBorder="1" applyAlignment="1" applyProtection="1">
      <alignment vertical="center" wrapText="1"/>
    </xf>
    <xf numFmtId="0" fontId="2" fillId="6" borderId="6" xfId="0" applyFont="1" applyFill="1" applyBorder="1" applyAlignment="1" applyProtection="1">
      <alignment horizontal="center" vertical="center" wrapText="1"/>
    </xf>
    <xf numFmtId="0" fontId="10" fillId="0" borderId="0" xfId="0" applyFont="1" applyAlignment="1">
      <alignment wrapText="1"/>
    </xf>
    <xf numFmtId="0" fontId="0" fillId="0" borderId="0" xfId="0" applyNumberFormat="1"/>
    <xf numFmtId="0" fontId="0" fillId="2" borderId="1" xfId="0" applyFill="1" applyBorder="1" applyAlignment="1" applyProtection="1">
      <alignment horizontal="center" vertical="center" wrapText="1"/>
      <protection locked="0"/>
    </xf>
    <xf numFmtId="0" fontId="0" fillId="2" borderId="6" xfId="0" applyNumberFormat="1" applyFill="1" applyBorder="1" applyAlignment="1" applyProtection="1">
      <alignment vertical="center" wrapText="1"/>
      <protection locked="0"/>
    </xf>
    <xf numFmtId="0" fontId="0" fillId="3" borderId="6" xfId="0" applyFill="1" applyBorder="1" applyAlignment="1">
      <alignment vertical="center"/>
    </xf>
    <xf numFmtId="0" fontId="0" fillId="3" borderId="9" xfId="0" applyFill="1" applyBorder="1" applyAlignment="1">
      <alignment vertical="center"/>
    </xf>
    <xf numFmtId="0" fontId="0" fillId="2" borderId="6" xfId="0" applyFill="1" applyBorder="1" applyAlignment="1" applyProtection="1">
      <alignment horizontal="left" vertical="center"/>
      <protection locked="0"/>
    </xf>
    <xf numFmtId="0" fontId="0" fillId="2" borderId="6" xfId="0" quotePrefix="1" applyFill="1" applyBorder="1" applyAlignment="1" applyProtection="1">
      <alignment vertical="center" wrapText="1"/>
      <protection locked="0"/>
    </xf>
    <xf numFmtId="0" fontId="0" fillId="2" borderId="6" xfId="0" applyFill="1" applyBorder="1" applyAlignment="1" applyProtection="1">
      <alignment vertical="center"/>
      <protection locked="0"/>
    </xf>
    <xf numFmtId="3" fontId="0" fillId="2" borderId="6" xfId="0" applyNumberFormat="1" applyFill="1" applyBorder="1" applyAlignment="1" applyProtection="1">
      <alignment vertical="center"/>
      <protection locked="0"/>
    </xf>
    <xf numFmtId="9" fontId="0" fillId="2" borderId="6" xfId="0" applyNumberFormat="1" applyFill="1" applyBorder="1" applyAlignment="1" applyProtection="1">
      <alignment vertical="center" wrapText="1"/>
      <protection locked="0"/>
    </xf>
    <xf numFmtId="17" fontId="0" fillId="2" borderId="6" xfId="0" applyNumberFormat="1" applyFill="1" applyBorder="1" applyAlignment="1" applyProtection="1">
      <alignment vertical="center" wrapText="1"/>
      <protection locked="0"/>
    </xf>
    <xf numFmtId="17" fontId="0" fillId="2" borderId="7" xfId="0" applyNumberFormat="1" applyFill="1" applyBorder="1" applyAlignment="1" applyProtection="1">
      <alignment vertical="center" wrapText="1"/>
      <protection locked="0"/>
    </xf>
    <xf numFmtId="3" fontId="0" fillId="2" borderId="7" xfId="0" applyNumberFormat="1" applyFill="1" applyBorder="1" applyAlignment="1" applyProtection="1">
      <alignment vertical="center"/>
      <protection locked="0"/>
    </xf>
    <xf numFmtId="0" fontId="0" fillId="2" borderId="9" xfId="0" applyFill="1" applyBorder="1" applyAlignment="1" applyProtection="1">
      <alignment horizontal="left" vertical="center"/>
      <protection locked="0"/>
    </xf>
    <xf numFmtId="0" fontId="0" fillId="2" borderId="0" xfId="0" applyFill="1" applyAlignment="1">
      <alignment vertical="center" wrapText="1"/>
    </xf>
    <xf numFmtId="0" fontId="0" fillId="6" borderId="5" xfId="0" applyFill="1" applyBorder="1" applyAlignment="1" applyProtection="1">
      <alignment horizontal="left" vertical="center"/>
    </xf>
    <xf numFmtId="3" fontId="0" fillId="6" borderId="5" xfId="0" applyNumberFormat="1" applyFill="1" applyBorder="1" applyAlignment="1" applyProtection="1">
      <alignment vertical="center"/>
    </xf>
    <xf numFmtId="17" fontId="0" fillId="6" borderId="5" xfId="0" applyNumberFormat="1" applyFill="1" applyBorder="1" applyAlignment="1" applyProtection="1">
      <alignment vertical="center"/>
    </xf>
    <xf numFmtId="17" fontId="0" fillId="6" borderId="5" xfId="0" applyNumberFormat="1" applyFill="1" applyBorder="1" applyAlignment="1" applyProtection="1">
      <alignment vertical="center" wrapText="1"/>
    </xf>
    <xf numFmtId="3" fontId="0" fillId="6" borderId="5" xfId="0" applyNumberFormat="1" applyFill="1" applyBorder="1" applyAlignment="1" applyProtection="1">
      <alignment vertical="center" wrapText="1"/>
    </xf>
    <xf numFmtId="0" fontId="0" fillId="6" borderId="6" xfId="0" applyFill="1" applyBorder="1" applyAlignment="1" applyProtection="1">
      <alignment horizontal="left" vertical="center"/>
    </xf>
    <xf numFmtId="3" fontId="0" fillId="6" borderId="6" xfId="0" applyNumberFormat="1" applyFill="1" applyBorder="1" applyAlignment="1" applyProtection="1">
      <alignment vertical="center"/>
    </xf>
    <xf numFmtId="0" fontId="0" fillId="6" borderId="6" xfId="0" applyFill="1" applyBorder="1" applyAlignment="1" applyProtection="1">
      <alignment vertical="center"/>
    </xf>
    <xf numFmtId="9" fontId="0" fillId="6" borderId="6" xfId="0" applyNumberFormat="1" applyFill="1" applyBorder="1" applyAlignment="1" applyProtection="1">
      <alignment vertical="center" wrapText="1"/>
    </xf>
    <xf numFmtId="17" fontId="0" fillId="6" borderId="6" xfId="0" applyNumberFormat="1" applyFill="1" applyBorder="1" applyAlignment="1" applyProtection="1">
      <alignment vertical="center" wrapText="1"/>
    </xf>
    <xf numFmtId="3" fontId="0" fillId="6" borderId="6" xfId="0" applyNumberFormat="1" applyFill="1" applyBorder="1" applyAlignment="1" applyProtection="1">
      <alignment vertical="center" wrapText="1"/>
    </xf>
    <xf numFmtId="9" fontId="2" fillId="2" borderId="6" xfId="0" applyNumberFormat="1" applyFont="1" applyFill="1" applyBorder="1" applyAlignment="1" applyProtection="1">
      <alignment vertical="center" wrapText="1"/>
      <protection locked="0"/>
    </xf>
    <xf numFmtId="3" fontId="2" fillId="2" borderId="6" xfId="0" applyNumberFormat="1" applyFont="1" applyFill="1" applyBorder="1" applyAlignment="1" applyProtection="1">
      <alignment vertical="center"/>
      <protection locked="0"/>
    </xf>
    <xf numFmtId="0" fontId="2" fillId="2" borderId="14" xfId="0" applyFont="1" applyFill="1" applyBorder="1" applyAlignment="1" applyProtection="1">
      <alignment horizontal="center" vertical="center" wrapText="1"/>
      <protection locked="0"/>
    </xf>
    <xf numFmtId="0" fontId="2" fillId="2" borderId="6" xfId="0" applyFont="1" applyFill="1" applyBorder="1" applyAlignment="1" applyProtection="1">
      <alignment vertical="center" wrapText="1"/>
      <protection locked="0"/>
    </xf>
    <xf numFmtId="0" fontId="1" fillId="3" borderId="1" xfId="0" applyFont="1" applyFill="1" applyBorder="1"/>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0" xfId="0" applyFont="1" applyAlignment="1">
      <alignment horizontal="left" vertical="center" wrapText="1" indent="5"/>
    </xf>
    <xf numFmtId="0" fontId="4" fillId="5" borderId="2" xfId="0" applyFont="1" applyFill="1" applyBorder="1" applyAlignment="1">
      <alignment horizontal="center"/>
    </xf>
    <xf numFmtId="0" fontId="4" fillId="5" borderId="3" xfId="0" applyFont="1" applyFill="1" applyBorder="1" applyAlignment="1">
      <alignment horizont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3" xfId="0" applyBorder="1" applyAlignment="1">
      <alignment horizontal="center" wrapText="1"/>
    </xf>
    <xf numFmtId="0" fontId="0" fillId="0" borderId="0" xfId="0" applyAlignment="1">
      <alignment wrapText="1"/>
    </xf>
  </cellXfs>
  <cellStyles count="1">
    <cellStyle name="Normal" xfId="0" builtinId="0"/>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99CCFF"/>
      <color rgb="FF33CCFF"/>
      <color rgb="FF3399FF"/>
      <color rgb="FF66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2178843</xdr:colOff>
      <xdr:row>19</xdr:row>
      <xdr:rowOff>190499</xdr:rowOff>
    </xdr:from>
    <xdr:ext cx="7039907" cy="1830959"/>
    <xdr:sp macro="" textlink="">
      <xdr:nvSpPr>
        <xdr:cNvPr id="3" name="Rectangle 2"/>
        <xdr:cNvSpPr/>
      </xdr:nvSpPr>
      <xdr:spPr>
        <a:xfrm rot="19019647">
          <a:off x="2786062" y="3559968"/>
          <a:ext cx="7039907" cy="1830959"/>
        </a:xfrm>
        <a:prstGeom prst="rect">
          <a:avLst/>
        </a:prstGeom>
        <a:noFill/>
      </xdr:spPr>
      <xdr:txBody>
        <a:bodyPr wrap="square" lIns="91440" tIns="45720" rIns="91440" bIns="45720">
          <a:noAutofit/>
        </a:bodyPr>
        <a:lstStyle/>
        <a:p>
          <a:pPr algn="ctr"/>
          <a:r>
            <a:rPr lang="en-US" sz="96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W224"/>
  <sheetViews>
    <sheetView showGridLines="0" zoomScale="80" zoomScaleNormal="80" workbookViewId="0"/>
  </sheetViews>
  <sheetFormatPr defaultRowHeight="15" x14ac:dyDescent="0.25"/>
  <cols>
    <col min="2" max="2" width="62.28515625" customWidth="1"/>
    <col min="3" max="3" width="39.5703125" customWidth="1"/>
    <col min="4" max="4" width="27" customWidth="1"/>
    <col min="5" max="5" width="29.7109375" customWidth="1"/>
    <col min="6" max="6" width="27.42578125" customWidth="1"/>
    <col min="7" max="23" width="9.140625" hidden="1" customWidth="1"/>
  </cols>
  <sheetData>
    <row r="1" spans="2:21" ht="15.75" thickBot="1" x14ac:dyDescent="0.3"/>
    <row r="2" spans="2:21" ht="21.75" thickBot="1" x14ac:dyDescent="0.4">
      <c r="B2" s="25" t="s">
        <v>46</v>
      </c>
      <c r="O2" t="s">
        <v>472</v>
      </c>
      <c r="U2" s="3" t="s">
        <v>31</v>
      </c>
    </row>
    <row r="3" spans="2:21" ht="15.75" thickBot="1" x14ac:dyDescent="0.3">
      <c r="G3" t="s">
        <v>471</v>
      </c>
      <c r="H3" s="1" t="s">
        <v>468</v>
      </c>
      <c r="I3" s="1" t="s">
        <v>469</v>
      </c>
      <c r="J3" s="1" t="s">
        <v>466</v>
      </c>
      <c r="N3" t="s">
        <v>160</v>
      </c>
      <c r="O3" t="s">
        <v>161</v>
      </c>
      <c r="U3" t="s">
        <v>32</v>
      </c>
    </row>
    <row r="4" spans="2:21" ht="15.75" thickBot="1" x14ac:dyDescent="0.3">
      <c r="B4" s="28" t="s">
        <v>472</v>
      </c>
      <c r="N4" t="s">
        <v>324</v>
      </c>
      <c r="O4" t="s">
        <v>325</v>
      </c>
      <c r="U4" t="s">
        <v>33</v>
      </c>
    </row>
    <row r="5" spans="2:21" ht="15.75" thickBot="1" x14ac:dyDescent="0.3">
      <c r="N5" t="s">
        <v>364</v>
      </c>
      <c r="O5" t="s">
        <v>365</v>
      </c>
      <c r="U5" t="s">
        <v>34</v>
      </c>
    </row>
    <row r="6" spans="2:21" ht="15.75" thickBot="1" x14ac:dyDescent="0.3">
      <c r="B6" s="28" t="s">
        <v>471</v>
      </c>
      <c r="N6" t="s">
        <v>402</v>
      </c>
      <c r="O6" t="s">
        <v>403</v>
      </c>
      <c r="U6" t="s">
        <v>35</v>
      </c>
    </row>
    <row r="7" spans="2:21" x14ac:dyDescent="0.25">
      <c r="N7" t="s">
        <v>404</v>
      </c>
      <c r="O7" t="s">
        <v>405</v>
      </c>
      <c r="U7" t="s">
        <v>36</v>
      </c>
    </row>
    <row r="8" spans="2:21" ht="15.75" thickBot="1" x14ac:dyDescent="0.3">
      <c r="B8" s="3" t="s">
        <v>0</v>
      </c>
      <c r="N8" t="s">
        <v>150</v>
      </c>
      <c r="O8" t="s">
        <v>151</v>
      </c>
      <c r="U8" t="s">
        <v>37</v>
      </c>
    </row>
    <row r="9" spans="2:21" ht="37.5" customHeight="1" thickBot="1" x14ac:dyDescent="0.3">
      <c r="C9" s="6" t="s">
        <v>9</v>
      </c>
      <c r="D9" s="6" t="s">
        <v>48</v>
      </c>
      <c r="N9" t="s">
        <v>244</v>
      </c>
      <c r="O9" t="s">
        <v>245</v>
      </c>
      <c r="U9" t="s">
        <v>38</v>
      </c>
    </row>
    <row r="10" spans="2:21" ht="15.75" thickBot="1" x14ac:dyDescent="0.3">
      <c r="B10" s="107" t="s">
        <v>5</v>
      </c>
      <c r="C10" s="17" t="s">
        <v>1</v>
      </c>
      <c r="D10" s="12"/>
      <c r="N10" t="s">
        <v>152</v>
      </c>
      <c r="O10" t="s">
        <v>153</v>
      </c>
      <c r="U10" t="s">
        <v>39</v>
      </c>
    </row>
    <row r="11" spans="2:21" ht="15.75" thickBot="1" x14ac:dyDescent="0.3">
      <c r="B11" s="107"/>
      <c r="C11" s="18" t="s">
        <v>2</v>
      </c>
      <c r="D11" s="13"/>
      <c r="N11" t="s">
        <v>302</v>
      </c>
      <c r="O11" t="s">
        <v>303</v>
      </c>
      <c r="U11" t="s">
        <v>40</v>
      </c>
    </row>
    <row r="12" spans="2:21" ht="15.75" thickBot="1" x14ac:dyDescent="0.3">
      <c r="B12" s="107"/>
      <c r="C12" s="42" t="s">
        <v>501</v>
      </c>
      <c r="D12" s="13"/>
      <c r="N12" t="s">
        <v>258</v>
      </c>
      <c r="O12" t="s">
        <v>259</v>
      </c>
    </row>
    <row r="13" spans="2:21" ht="15.75" thickBot="1" x14ac:dyDescent="0.3">
      <c r="B13" s="107"/>
      <c r="C13" s="42" t="s">
        <v>502</v>
      </c>
      <c r="D13" s="13"/>
      <c r="N13" t="s">
        <v>406</v>
      </c>
      <c r="O13" t="s">
        <v>407</v>
      </c>
      <c r="U13" t="s">
        <v>41</v>
      </c>
    </row>
    <row r="14" spans="2:21" ht="15.75" thickBot="1" x14ac:dyDescent="0.3">
      <c r="B14" s="107"/>
      <c r="C14" s="18" t="s">
        <v>3</v>
      </c>
      <c r="D14" s="13"/>
      <c r="N14" t="s">
        <v>194</v>
      </c>
      <c r="O14" t="s">
        <v>195</v>
      </c>
    </row>
    <row r="15" spans="2:21" ht="15.75" thickBot="1" x14ac:dyDescent="0.3">
      <c r="B15" s="107"/>
      <c r="C15" s="18" t="s">
        <v>4</v>
      </c>
      <c r="D15" s="13"/>
      <c r="N15" t="s">
        <v>196</v>
      </c>
      <c r="O15" t="s">
        <v>197</v>
      </c>
    </row>
    <row r="16" spans="2:21" ht="15.75" thickBot="1" x14ac:dyDescent="0.3">
      <c r="B16" s="107" t="s">
        <v>6</v>
      </c>
      <c r="C16" s="18" t="s">
        <v>1</v>
      </c>
      <c r="D16" s="13"/>
      <c r="N16" t="s">
        <v>96</v>
      </c>
      <c r="O16" t="s">
        <v>97</v>
      </c>
    </row>
    <row r="17" spans="2:15" ht="15.75" thickBot="1" x14ac:dyDescent="0.3">
      <c r="B17" s="107"/>
      <c r="C17" s="18" t="s">
        <v>2</v>
      </c>
      <c r="D17" s="13"/>
      <c r="N17" t="s">
        <v>98</v>
      </c>
      <c r="O17" t="s">
        <v>99</v>
      </c>
    </row>
    <row r="18" spans="2:15" ht="15.75" thickBot="1" x14ac:dyDescent="0.3">
      <c r="B18" s="107"/>
      <c r="C18" s="42" t="s">
        <v>501</v>
      </c>
      <c r="D18" s="13"/>
      <c r="N18" t="s">
        <v>72</v>
      </c>
      <c r="O18" t="s">
        <v>73</v>
      </c>
    </row>
    <row r="19" spans="2:15" ht="15.75" thickBot="1" x14ac:dyDescent="0.3">
      <c r="B19" s="107"/>
      <c r="C19" s="42" t="s">
        <v>502</v>
      </c>
      <c r="D19" s="13"/>
      <c r="N19" t="s">
        <v>366</v>
      </c>
      <c r="O19" t="s">
        <v>367</v>
      </c>
    </row>
    <row r="20" spans="2:15" ht="15.75" thickBot="1" x14ac:dyDescent="0.3">
      <c r="B20" s="107"/>
      <c r="C20" s="18" t="s">
        <v>3</v>
      </c>
      <c r="D20" s="13"/>
      <c r="N20" t="s">
        <v>162</v>
      </c>
      <c r="O20" t="s">
        <v>163</v>
      </c>
    </row>
    <row r="21" spans="2:15" ht="15.75" thickBot="1" x14ac:dyDescent="0.3">
      <c r="B21" s="107"/>
      <c r="C21" s="19" t="s">
        <v>4</v>
      </c>
      <c r="D21" s="14"/>
      <c r="N21" t="s">
        <v>164</v>
      </c>
      <c r="O21" t="s">
        <v>165</v>
      </c>
    </row>
    <row r="22" spans="2:15" s="8" customFormat="1" x14ac:dyDescent="0.25">
      <c r="B22" s="9"/>
      <c r="C22" s="10"/>
      <c r="D22" s="10"/>
      <c r="E22" s="10"/>
      <c r="F22" s="10"/>
      <c r="N22" t="s">
        <v>408</v>
      </c>
      <c r="O22" t="s">
        <v>409</v>
      </c>
    </row>
    <row r="23" spans="2:15" ht="15.75" thickBot="1" x14ac:dyDescent="0.3">
      <c r="B23" s="3" t="s">
        <v>7</v>
      </c>
      <c r="N23" t="s">
        <v>340</v>
      </c>
      <c r="O23" t="s">
        <v>341</v>
      </c>
    </row>
    <row r="24" spans="2:15" ht="15.75" thickBot="1" x14ac:dyDescent="0.3">
      <c r="C24" s="7" t="s">
        <v>10</v>
      </c>
      <c r="D24" s="7" t="s">
        <v>498</v>
      </c>
      <c r="E24" s="7" t="s">
        <v>499</v>
      </c>
      <c r="F24" s="7" t="s">
        <v>500</v>
      </c>
      <c r="N24" t="s">
        <v>310</v>
      </c>
      <c r="O24" t="s">
        <v>311</v>
      </c>
    </row>
    <row r="25" spans="2:15" x14ac:dyDescent="0.25">
      <c r="B25" s="33" t="s">
        <v>8</v>
      </c>
      <c r="C25" s="12" t="s">
        <v>32</v>
      </c>
      <c r="D25" s="12"/>
      <c r="E25" s="12"/>
      <c r="F25" s="12"/>
      <c r="N25" t="s">
        <v>410</v>
      </c>
      <c r="O25" t="s">
        <v>411</v>
      </c>
    </row>
    <row r="26" spans="2:15" x14ac:dyDescent="0.25">
      <c r="B26" s="32"/>
      <c r="C26" s="13" t="s">
        <v>33</v>
      </c>
      <c r="D26" s="13"/>
      <c r="E26" s="13"/>
      <c r="F26" s="13"/>
      <c r="N26" t="s">
        <v>74</v>
      </c>
      <c r="O26" t="s">
        <v>75</v>
      </c>
    </row>
    <row r="27" spans="2:15" x14ac:dyDescent="0.25">
      <c r="B27" s="32"/>
      <c r="C27" s="13" t="s">
        <v>34</v>
      </c>
      <c r="D27" s="13"/>
      <c r="E27" s="13"/>
      <c r="F27" s="13"/>
      <c r="N27" t="s">
        <v>166</v>
      </c>
      <c r="O27" t="s">
        <v>167</v>
      </c>
    </row>
    <row r="28" spans="2:15" x14ac:dyDescent="0.25">
      <c r="B28" s="30"/>
      <c r="C28" s="13" t="s">
        <v>35</v>
      </c>
      <c r="D28" s="13"/>
      <c r="E28" s="13"/>
      <c r="F28" s="13"/>
      <c r="N28" t="s">
        <v>228</v>
      </c>
      <c r="O28" t="s">
        <v>229</v>
      </c>
    </row>
    <row r="29" spans="2:15" x14ac:dyDescent="0.25">
      <c r="B29" s="30"/>
      <c r="C29" s="13" t="s">
        <v>36</v>
      </c>
      <c r="D29" s="13"/>
      <c r="E29" s="13"/>
      <c r="F29" s="13"/>
      <c r="N29" t="s">
        <v>412</v>
      </c>
      <c r="O29" t="s">
        <v>413</v>
      </c>
    </row>
    <row r="30" spans="2:15" x14ac:dyDescent="0.25">
      <c r="B30" s="30"/>
      <c r="C30" s="13" t="s">
        <v>37</v>
      </c>
      <c r="D30" s="13"/>
      <c r="E30" s="13"/>
      <c r="F30" s="13"/>
      <c r="N30" t="s">
        <v>286</v>
      </c>
      <c r="O30" t="s">
        <v>287</v>
      </c>
    </row>
    <row r="31" spans="2:15" x14ac:dyDescent="0.25">
      <c r="B31" s="30"/>
      <c r="C31" s="13" t="s">
        <v>38</v>
      </c>
      <c r="D31" s="13"/>
      <c r="E31" s="13"/>
      <c r="F31" s="13"/>
      <c r="N31" t="s">
        <v>326</v>
      </c>
      <c r="O31" t="s">
        <v>327</v>
      </c>
    </row>
    <row r="32" spans="2:15" x14ac:dyDescent="0.25">
      <c r="B32" s="30"/>
      <c r="C32" s="13" t="s">
        <v>39</v>
      </c>
      <c r="D32" s="13"/>
      <c r="E32" s="13"/>
      <c r="F32" s="13"/>
      <c r="N32" t="s">
        <v>246</v>
      </c>
      <c r="O32" t="s">
        <v>247</v>
      </c>
    </row>
    <row r="33" spans="2:15" x14ac:dyDescent="0.25">
      <c r="B33" s="30"/>
      <c r="C33" s="13" t="s">
        <v>40</v>
      </c>
      <c r="D33" s="13"/>
      <c r="E33" s="13"/>
      <c r="F33" s="13"/>
      <c r="N33" t="s">
        <v>414</v>
      </c>
      <c r="O33" t="s">
        <v>415</v>
      </c>
    </row>
    <row r="34" spans="2:15" ht="15.75" thickBot="1" x14ac:dyDescent="0.3">
      <c r="B34" s="31"/>
      <c r="C34" s="14" t="s">
        <v>41</v>
      </c>
      <c r="D34" s="14"/>
      <c r="E34" s="14"/>
      <c r="F34" s="14"/>
      <c r="N34" t="s">
        <v>76</v>
      </c>
      <c r="O34" t="s">
        <v>77</v>
      </c>
    </row>
    <row r="35" spans="2:15" s="8" customFormat="1" x14ac:dyDescent="0.25">
      <c r="B35" s="11"/>
      <c r="C35" s="10"/>
      <c r="D35" s="10"/>
      <c r="N35" t="s">
        <v>368</v>
      </c>
      <c r="O35" t="s">
        <v>369</v>
      </c>
    </row>
    <row r="36" spans="2:15" x14ac:dyDescent="0.25">
      <c r="B36" s="3" t="s">
        <v>11</v>
      </c>
      <c r="N36" t="s">
        <v>100</v>
      </c>
      <c r="O36" t="s">
        <v>101</v>
      </c>
    </row>
    <row r="37" spans="2:15" ht="15.75" thickBot="1" x14ac:dyDescent="0.3">
      <c r="N37" t="s">
        <v>416</v>
      </c>
      <c r="O37" t="s">
        <v>417</v>
      </c>
    </row>
    <row r="38" spans="2:15" ht="15.75" thickBot="1" x14ac:dyDescent="0.3">
      <c r="C38" s="7" t="s">
        <v>473</v>
      </c>
      <c r="D38" s="7" t="s">
        <v>13</v>
      </c>
      <c r="N38" t="s">
        <v>342</v>
      </c>
      <c r="O38" t="s">
        <v>343</v>
      </c>
    </row>
    <row r="39" spans="2:15" x14ac:dyDescent="0.25">
      <c r="B39" s="108" t="s">
        <v>15</v>
      </c>
      <c r="C39" s="20" t="s">
        <v>16</v>
      </c>
      <c r="D39" s="15"/>
      <c r="N39" t="s">
        <v>260</v>
      </c>
      <c r="O39" t="s">
        <v>261</v>
      </c>
    </row>
    <row r="40" spans="2:15" x14ac:dyDescent="0.25">
      <c r="B40" s="109"/>
      <c r="C40" s="18" t="s">
        <v>17</v>
      </c>
      <c r="D40" s="13"/>
      <c r="N40" t="s">
        <v>180</v>
      </c>
      <c r="O40" t="s">
        <v>181</v>
      </c>
    </row>
    <row r="41" spans="2:15" ht="15.75" thickBot="1" x14ac:dyDescent="0.3">
      <c r="B41" s="110"/>
      <c r="C41" s="18" t="s">
        <v>3</v>
      </c>
      <c r="D41" s="13"/>
      <c r="N41" t="s">
        <v>344</v>
      </c>
      <c r="O41" t="s">
        <v>345</v>
      </c>
    </row>
    <row r="42" spans="2:15" ht="15.75" thickBot="1" x14ac:dyDescent="0.3">
      <c r="B42" s="7" t="s">
        <v>12</v>
      </c>
      <c r="C42" s="19" t="s">
        <v>4</v>
      </c>
      <c r="D42" s="16"/>
      <c r="N42" t="s">
        <v>418</v>
      </c>
      <c r="O42" t="s">
        <v>419</v>
      </c>
    </row>
    <row r="43" spans="2:15" x14ac:dyDescent="0.25">
      <c r="B43" s="1"/>
      <c r="C43" s="1"/>
      <c r="D43" s="1"/>
      <c r="N43" t="s">
        <v>124</v>
      </c>
      <c r="O43" t="s">
        <v>125</v>
      </c>
    </row>
    <row r="44" spans="2:15" x14ac:dyDescent="0.25">
      <c r="N44" t="s">
        <v>62</v>
      </c>
      <c r="O44" t="s">
        <v>63</v>
      </c>
    </row>
    <row r="45" spans="2:15" x14ac:dyDescent="0.25">
      <c r="N45" t="s">
        <v>328</v>
      </c>
      <c r="O45" t="s">
        <v>329</v>
      </c>
    </row>
    <row r="46" spans="2:15" x14ac:dyDescent="0.25">
      <c r="N46" t="s">
        <v>154</v>
      </c>
      <c r="O46" t="s">
        <v>155</v>
      </c>
    </row>
    <row r="47" spans="2:15" x14ac:dyDescent="0.25">
      <c r="N47" t="s">
        <v>384</v>
      </c>
      <c r="O47" t="s">
        <v>385</v>
      </c>
    </row>
    <row r="48" spans="2:15" x14ac:dyDescent="0.25">
      <c r="N48" t="s">
        <v>198</v>
      </c>
      <c r="O48" t="s">
        <v>199</v>
      </c>
    </row>
    <row r="49" spans="14:15" x14ac:dyDescent="0.25">
      <c r="N49" t="s">
        <v>64</v>
      </c>
      <c r="O49" t="s">
        <v>65</v>
      </c>
    </row>
    <row r="50" spans="14:15" x14ac:dyDescent="0.25">
      <c r="N50" t="s">
        <v>420</v>
      </c>
      <c r="O50" t="s">
        <v>421</v>
      </c>
    </row>
    <row r="51" spans="14:15" x14ac:dyDescent="0.25">
      <c r="N51" t="s">
        <v>262</v>
      </c>
      <c r="O51" t="s">
        <v>263</v>
      </c>
    </row>
    <row r="52" spans="14:15" x14ac:dyDescent="0.25">
      <c r="N52" t="s">
        <v>102</v>
      </c>
      <c r="O52" t="s">
        <v>103</v>
      </c>
    </row>
    <row r="53" spans="14:15" x14ac:dyDescent="0.25">
      <c r="N53" t="s">
        <v>272</v>
      </c>
      <c r="O53" t="s">
        <v>273</v>
      </c>
    </row>
    <row r="54" spans="14:15" x14ac:dyDescent="0.25">
      <c r="N54" t="s">
        <v>134</v>
      </c>
      <c r="O54" t="s">
        <v>135</v>
      </c>
    </row>
    <row r="55" spans="14:15" x14ac:dyDescent="0.25">
      <c r="N55" t="s">
        <v>288</v>
      </c>
      <c r="O55" t="s">
        <v>289</v>
      </c>
    </row>
    <row r="56" spans="14:15" x14ac:dyDescent="0.25">
      <c r="N56" t="s">
        <v>346</v>
      </c>
      <c r="O56" t="s">
        <v>347</v>
      </c>
    </row>
    <row r="57" spans="14:15" x14ac:dyDescent="0.25">
      <c r="N57" t="s">
        <v>348</v>
      </c>
      <c r="O57" t="s">
        <v>349</v>
      </c>
    </row>
    <row r="58" spans="14:15" x14ac:dyDescent="0.25">
      <c r="N58" t="s">
        <v>50</v>
      </c>
      <c r="O58" t="s">
        <v>51</v>
      </c>
    </row>
    <row r="59" spans="14:15" x14ac:dyDescent="0.25">
      <c r="N59" t="s">
        <v>422</v>
      </c>
      <c r="O59" t="s">
        <v>423</v>
      </c>
    </row>
    <row r="60" spans="14:15" x14ac:dyDescent="0.25">
      <c r="N60" t="s">
        <v>208</v>
      </c>
      <c r="O60" t="s">
        <v>209</v>
      </c>
    </row>
    <row r="61" spans="14:15" x14ac:dyDescent="0.25">
      <c r="N61" t="s">
        <v>386</v>
      </c>
      <c r="O61" t="s">
        <v>387</v>
      </c>
    </row>
    <row r="62" spans="14:15" x14ac:dyDescent="0.25">
      <c r="N62" t="s">
        <v>104</v>
      </c>
      <c r="O62" t="s">
        <v>105</v>
      </c>
    </row>
    <row r="63" spans="14:15" x14ac:dyDescent="0.25">
      <c r="N63" t="s">
        <v>304</v>
      </c>
      <c r="O63" t="s">
        <v>305</v>
      </c>
    </row>
    <row r="64" spans="14:15" x14ac:dyDescent="0.25">
      <c r="N64" t="s">
        <v>230</v>
      </c>
      <c r="O64" t="s">
        <v>231</v>
      </c>
    </row>
    <row r="65" spans="14:15" x14ac:dyDescent="0.25">
      <c r="N65" t="s">
        <v>168</v>
      </c>
      <c r="O65" t="s">
        <v>169</v>
      </c>
    </row>
    <row r="66" spans="14:15" x14ac:dyDescent="0.25">
      <c r="N66" t="s">
        <v>106</v>
      </c>
      <c r="O66" t="s">
        <v>107</v>
      </c>
    </row>
    <row r="67" spans="14:15" x14ac:dyDescent="0.25">
      <c r="N67" t="s">
        <v>424</v>
      </c>
      <c r="O67" t="s">
        <v>425</v>
      </c>
    </row>
    <row r="68" spans="14:15" x14ac:dyDescent="0.25">
      <c r="N68" t="s">
        <v>350</v>
      </c>
      <c r="O68" t="s">
        <v>351</v>
      </c>
    </row>
    <row r="69" spans="14:15" x14ac:dyDescent="0.25">
      <c r="N69" t="s">
        <v>112</v>
      </c>
      <c r="O69" t="s">
        <v>113</v>
      </c>
    </row>
    <row r="70" spans="14:15" x14ac:dyDescent="0.25">
      <c r="N70" t="s">
        <v>136</v>
      </c>
      <c r="O70" t="s">
        <v>137</v>
      </c>
    </row>
    <row r="71" spans="14:15" x14ac:dyDescent="0.25">
      <c r="N71" t="s">
        <v>426</v>
      </c>
      <c r="O71" t="s">
        <v>427</v>
      </c>
    </row>
    <row r="72" spans="14:15" x14ac:dyDescent="0.25">
      <c r="N72" t="s">
        <v>210</v>
      </c>
      <c r="O72" t="s">
        <v>211</v>
      </c>
    </row>
    <row r="73" spans="14:15" x14ac:dyDescent="0.25">
      <c r="N73" t="s">
        <v>428</v>
      </c>
      <c r="O73" t="s">
        <v>429</v>
      </c>
    </row>
    <row r="74" spans="14:15" x14ac:dyDescent="0.25">
      <c r="N74" t="s">
        <v>138</v>
      </c>
      <c r="O74" t="s">
        <v>139</v>
      </c>
    </row>
    <row r="75" spans="14:15" x14ac:dyDescent="0.25">
      <c r="N75" t="s">
        <v>430</v>
      </c>
      <c r="O75" t="s">
        <v>431</v>
      </c>
    </row>
    <row r="76" spans="14:15" x14ac:dyDescent="0.25">
      <c r="N76" t="s">
        <v>66</v>
      </c>
      <c r="O76" t="s">
        <v>67</v>
      </c>
    </row>
    <row r="77" spans="14:15" x14ac:dyDescent="0.25">
      <c r="N77" t="s">
        <v>352</v>
      </c>
      <c r="O77" t="s">
        <v>353</v>
      </c>
    </row>
    <row r="78" spans="14:15" x14ac:dyDescent="0.25">
      <c r="N78" t="s">
        <v>432</v>
      </c>
      <c r="O78" t="s">
        <v>433</v>
      </c>
    </row>
    <row r="79" spans="14:15" x14ac:dyDescent="0.25">
      <c r="N79" t="s">
        <v>182</v>
      </c>
      <c r="O79" t="s">
        <v>183</v>
      </c>
    </row>
    <row r="80" spans="14:15" x14ac:dyDescent="0.25">
      <c r="N80" t="s">
        <v>264</v>
      </c>
      <c r="O80" t="s">
        <v>265</v>
      </c>
    </row>
    <row r="81" spans="14:15" x14ac:dyDescent="0.25">
      <c r="N81" t="s">
        <v>78</v>
      </c>
      <c r="O81" t="s">
        <v>79</v>
      </c>
    </row>
    <row r="82" spans="14:15" x14ac:dyDescent="0.25">
      <c r="N82" t="s">
        <v>354</v>
      </c>
      <c r="O82" t="s">
        <v>355</v>
      </c>
    </row>
    <row r="83" spans="14:15" x14ac:dyDescent="0.25">
      <c r="N83" t="s">
        <v>434</v>
      </c>
      <c r="O83" t="s">
        <v>435</v>
      </c>
    </row>
    <row r="84" spans="14:15" x14ac:dyDescent="0.25">
      <c r="N84" t="s">
        <v>356</v>
      </c>
      <c r="O84" t="s">
        <v>357</v>
      </c>
    </row>
    <row r="85" spans="14:15" x14ac:dyDescent="0.25">
      <c r="N85" t="s">
        <v>436</v>
      </c>
      <c r="O85" t="s">
        <v>437</v>
      </c>
    </row>
    <row r="86" spans="14:15" x14ac:dyDescent="0.25">
      <c r="N86" t="s">
        <v>140</v>
      </c>
      <c r="O86" t="s">
        <v>141</v>
      </c>
    </row>
    <row r="87" spans="14:15" x14ac:dyDescent="0.25">
      <c r="N87" t="s">
        <v>232</v>
      </c>
      <c r="O87" t="s">
        <v>233</v>
      </c>
    </row>
    <row r="88" spans="14:15" x14ac:dyDescent="0.25">
      <c r="N88" t="s">
        <v>388</v>
      </c>
      <c r="O88" t="s">
        <v>389</v>
      </c>
    </row>
    <row r="89" spans="14:15" x14ac:dyDescent="0.25">
      <c r="N89" t="s">
        <v>438</v>
      </c>
      <c r="O89" t="s">
        <v>439</v>
      </c>
    </row>
    <row r="90" spans="14:15" x14ac:dyDescent="0.25">
      <c r="N90" t="s">
        <v>318</v>
      </c>
      <c r="O90" t="s">
        <v>319</v>
      </c>
    </row>
    <row r="91" spans="14:15" x14ac:dyDescent="0.25">
      <c r="N91" t="s">
        <v>440</v>
      </c>
      <c r="O91" t="s">
        <v>441</v>
      </c>
    </row>
    <row r="92" spans="14:15" x14ac:dyDescent="0.25">
      <c r="N92" t="s">
        <v>114</v>
      </c>
      <c r="O92" t="s">
        <v>115</v>
      </c>
    </row>
    <row r="93" spans="14:15" x14ac:dyDescent="0.25">
      <c r="N93" t="s">
        <v>442</v>
      </c>
      <c r="O93" t="s">
        <v>443</v>
      </c>
    </row>
    <row r="94" spans="14:15" x14ac:dyDescent="0.25">
      <c r="N94" t="s">
        <v>108</v>
      </c>
      <c r="O94" t="s">
        <v>109</v>
      </c>
    </row>
    <row r="95" spans="14:15" x14ac:dyDescent="0.25">
      <c r="N95" t="s">
        <v>170</v>
      </c>
      <c r="O95" t="s">
        <v>171</v>
      </c>
    </row>
    <row r="96" spans="14:15" x14ac:dyDescent="0.25">
      <c r="N96" t="s">
        <v>172</v>
      </c>
      <c r="O96" t="s">
        <v>173</v>
      </c>
    </row>
    <row r="97" spans="14:15" x14ac:dyDescent="0.25">
      <c r="N97" t="s">
        <v>174</v>
      </c>
      <c r="O97" t="s">
        <v>175</v>
      </c>
    </row>
    <row r="98" spans="14:15" x14ac:dyDescent="0.25">
      <c r="N98" t="s">
        <v>274</v>
      </c>
      <c r="O98" t="s">
        <v>275</v>
      </c>
    </row>
    <row r="99" spans="14:15" x14ac:dyDescent="0.25">
      <c r="N99" t="s">
        <v>444</v>
      </c>
      <c r="O99" t="s">
        <v>445</v>
      </c>
    </row>
    <row r="100" spans="14:15" x14ac:dyDescent="0.25">
      <c r="N100" t="s">
        <v>276</v>
      </c>
      <c r="O100" t="s">
        <v>277</v>
      </c>
    </row>
    <row r="101" spans="14:15" x14ac:dyDescent="0.25">
      <c r="N101" t="s">
        <v>278</v>
      </c>
      <c r="O101" t="s">
        <v>279</v>
      </c>
    </row>
    <row r="102" spans="14:15" x14ac:dyDescent="0.25">
      <c r="N102" t="s">
        <v>116</v>
      </c>
      <c r="O102" t="s">
        <v>117</v>
      </c>
    </row>
    <row r="103" spans="14:15" x14ac:dyDescent="0.25">
      <c r="N103" t="s">
        <v>266</v>
      </c>
      <c r="O103" t="s">
        <v>267</v>
      </c>
    </row>
    <row r="104" spans="14:15" x14ac:dyDescent="0.25">
      <c r="N104" t="s">
        <v>212</v>
      </c>
      <c r="O104" t="s">
        <v>213</v>
      </c>
    </row>
    <row r="105" spans="14:15" x14ac:dyDescent="0.25">
      <c r="N105" t="s">
        <v>330</v>
      </c>
      <c r="O105" t="s">
        <v>331</v>
      </c>
    </row>
    <row r="106" spans="14:15" x14ac:dyDescent="0.25">
      <c r="N106" t="s">
        <v>446</v>
      </c>
      <c r="O106" t="s">
        <v>447</v>
      </c>
    </row>
    <row r="107" spans="14:15" x14ac:dyDescent="0.25">
      <c r="N107" t="s">
        <v>248</v>
      </c>
      <c r="O107" t="s">
        <v>249</v>
      </c>
    </row>
    <row r="108" spans="14:15" x14ac:dyDescent="0.25">
      <c r="N108" t="s">
        <v>268</v>
      </c>
      <c r="O108" t="s">
        <v>269</v>
      </c>
    </row>
    <row r="109" spans="14:15" x14ac:dyDescent="0.25">
      <c r="N109" t="s">
        <v>270</v>
      </c>
      <c r="O109" t="s">
        <v>271</v>
      </c>
    </row>
    <row r="110" spans="14:15" x14ac:dyDescent="0.25">
      <c r="N110" t="s">
        <v>214</v>
      </c>
      <c r="O110" t="s">
        <v>215</v>
      </c>
    </row>
    <row r="111" spans="14:15" x14ac:dyDescent="0.25">
      <c r="N111" t="s">
        <v>370</v>
      </c>
      <c r="O111" t="s">
        <v>371</v>
      </c>
    </row>
    <row r="112" spans="14:15" x14ac:dyDescent="0.25">
      <c r="N112" t="s">
        <v>496</v>
      </c>
      <c r="O112" t="s">
        <v>497</v>
      </c>
    </row>
    <row r="113" spans="14:15" x14ac:dyDescent="0.25">
      <c r="N113" t="s">
        <v>448</v>
      </c>
      <c r="O113" t="s">
        <v>449</v>
      </c>
    </row>
    <row r="114" spans="14:15" x14ac:dyDescent="0.25">
      <c r="N114" t="s">
        <v>372</v>
      </c>
      <c r="O114" t="s">
        <v>373</v>
      </c>
    </row>
    <row r="115" spans="14:15" x14ac:dyDescent="0.25">
      <c r="N115" t="s">
        <v>216</v>
      </c>
      <c r="O115" t="s">
        <v>217</v>
      </c>
    </row>
    <row r="116" spans="14:15" x14ac:dyDescent="0.25">
      <c r="N116" t="s">
        <v>68</v>
      </c>
      <c r="O116" t="s">
        <v>69</v>
      </c>
    </row>
    <row r="117" spans="14:15" x14ac:dyDescent="0.25">
      <c r="N117" t="s">
        <v>250</v>
      </c>
      <c r="O117" t="s">
        <v>251</v>
      </c>
    </row>
    <row r="118" spans="14:15" x14ac:dyDescent="0.25">
      <c r="N118" t="s">
        <v>390</v>
      </c>
      <c r="O118" t="s">
        <v>391</v>
      </c>
    </row>
    <row r="119" spans="14:15" x14ac:dyDescent="0.25">
      <c r="N119" t="s">
        <v>142</v>
      </c>
      <c r="O119" t="s">
        <v>143</v>
      </c>
    </row>
    <row r="120" spans="14:15" x14ac:dyDescent="0.25">
      <c r="N120" t="s">
        <v>392</v>
      </c>
      <c r="O120" t="s">
        <v>393</v>
      </c>
    </row>
    <row r="121" spans="14:15" x14ac:dyDescent="0.25">
      <c r="N121" t="s">
        <v>176</v>
      </c>
      <c r="O121" t="s">
        <v>177</v>
      </c>
    </row>
    <row r="122" spans="14:15" x14ac:dyDescent="0.25">
      <c r="N122" t="s">
        <v>144</v>
      </c>
      <c r="O122" t="s">
        <v>145</v>
      </c>
    </row>
    <row r="123" spans="14:15" x14ac:dyDescent="0.25">
      <c r="N123" t="s">
        <v>80</v>
      </c>
      <c r="O123" t="s">
        <v>81</v>
      </c>
    </row>
    <row r="124" spans="14:15" x14ac:dyDescent="0.25">
      <c r="N124" t="s">
        <v>234</v>
      </c>
      <c r="O124" t="s">
        <v>235</v>
      </c>
    </row>
    <row r="125" spans="14:15" x14ac:dyDescent="0.25">
      <c r="N125" t="s">
        <v>312</v>
      </c>
      <c r="O125" t="s">
        <v>313</v>
      </c>
    </row>
    <row r="126" spans="14:15" x14ac:dyDescent="0.25">
      <c r="N126" t="s">
        <v>290</v>
      </c>
      <c r="O126" t="s">
        <v>291</v>
      </c>
    </row>
    <row r="127" spans="14:15" x14ac:dyDescent="0.25">
      <c r="N127" t="s">
        <v>126</v>
      </c>
      <c r="O127" t="s">
        <v>127</v>
      </c>
    </row>
    <row r="128" spans="14:15" x14ac:dyDescent="0.25">
      <c r="N128" t="s">
        <v>358</v>
      </c>
      <c r="O128" t="s">
        <v>359</v>
      </c>
    </row>
    <row r="129" spans="14:15" x14ac:dyDescent="0.25">
      <c r="N129" t="s">
        <v>320</v>
      </c>
      <c r="O129" t="s">
        <v>321</v>
      </c>
    </row>
    <row r="130" spans="14:15" x14ac:dyDescent="0.25">
      <c r="N130" t="s">
        <v>128</v>
      </c>
      <c r="O130" t="s">
        <v>129</v>
      </c>
    </row>
    <row r="131" spans="14:15" x14ac:dyDescent="0.25">
      <c r="N131" t="s">
        <v>236</v>
      </c>
      <c r="O131" t="s">
        <v>237</v>
      </c>
    </row>
    <row r="132" spans="14:15" x14ac:dyDescent="0.25">
      <c r="N132" t="s">
        <v>218</v>
      </c>
      <c r="O132" t="s">
        <v>219</v>
      </c>
    </row>
    <row r="133" spans="14:15" x14ac:dyDescent="0.25">
      <c r="N133" t="s">
        <v>220</v>
      </c>
      <c r="O133" t="s">
        <v>221</v>
      </c>
    </row>
    <row r="134" spans="14:15" x14ac:dyDescent="0.25">
      <c r="N134" t="s">
        <v>222</v>
      </c>
      <c r="O134" t="s">
        <v>223</v>
      </c>
    </row>
    <row r="135" spans="14:15" x14ac:dyDescent="0.25">
      <c r="N135" t="s">
        <v>82</v>
      </c>
      <c r="O135" t="s">
        <v>83</v>
      </c>
    </row>
    <row r="136" spans="14:15" x14ac:dyDescent="0.25">
      <c r="N136" t="s">
        <v>374</v>
      </c>
      <c r="O136" t="s">
        <v>375</v>
      </c>
    </row>
    <row r="137" spans="14:15" x14ac:dyDescent="0.25">
      <c r="N137" t="s">
        <v>394</v>
      </c>
      <c r="O137" t="s">
        <v>395</v>
      </c>
    </row>
    <row r="138" spans="14:15" x14ac:dyDescent="0.25">
      <c r="N138" t="s">
        <v>450</v>
      </c>
      <c r="O138" t="s">
        <v>451</v>
      </c>
    </row>
    <row r="139" spans="14:15" x14ac:dyDescent="0.25">
      <c r="N139" t="s">
        <v>184</v>
      </c>
      <c r="O139" t="s">
        <v>185</v>
      </c>
    </row>
    <row r="140" spans="14:15" x14ac:dyDescent="0.25">
      <c r="N140" t="s">
        <v>452</v>
      </c>
      <c r="O140" t="s">
        <v>453</v>
      </c>
    </row>
    <row r="141" spans="14:15" x14ac:dyDescent="0.25">
      <c r="N141" t="s">
        <v>156</v>
      </c>
      <c r="O141" t="s">
        <v>157</v>
      </c>
    </row>
    <row r="142" spans="14:15" x14ac:dyDescent="0.25">
      <c r="N142" t="s">
        <v>224</v>
      </c>
      <c r="O142" t="s">
        <v>225</v>
      </c>
    </row>
    <row r="143" spans="14:15" x14ac:dyDescent="0.25">
      <c r="N143" t="s">
        <v>84</v>
      </c>
      <c r="O143" t="s">
        <v>85</v>
      </c>
    </row>
    <row r="144" spans="14:15" x14ac:dyDescent="0.25">
      <c r="N144" t="s">
        <v>200</v>
      </c>
      <c r="O144" t="s">
        <v>201</v>
      </c>
    </row>
    <row r="145" spans="14:15" x14ac:dyDescent="0.25">
      <c r="N145" t="s">
        <v>146</v>
      </c>
      <c r="O145" t="s">
        <v>147</v>
      </c>
    </row>
    <row r="146" spans="14:15" x14ac:dyDescent="0.25">
      <c r="N146" t="s">
        <v>158</v>
      </c>
      <c r="O146" t="s">
        <v>159</v>
      </c>
    </row>
    <row r="147" spans="14:15" x14ac:dyDescent="0.25">
      <c r="N147" t="s">
        <v>292</v>
      </c>
      <c r="O147" t="s">
        <v>293</v>
      </c>
    </row>
    <row r="148" spans="14:15" x14ac:dyDescent="0.25">
      <c r="N148" t="s">
        <v>376</v>
      </c>
      <c r="O148" t="s">
        <v>377</v>
      </c>
    </row>
    <row r="149" spans="14:15" x14ac:dyDescent="0.25">
      <c r="N149" t="s">
        <v>202</v>
      </c>
      <c r="O149" t="s">
        <v>203</v>
      </c>
    </row>
    <row r="150" spans="14:15" x14ac:dyDescent="0.25">
      <c r="N150" t="s">
        <v>314</v>
      </c>
      <c r="O150" t="s">
        <v>315</v>
      </c>
    </row>
    <row r="151" spans="14:15" x14ac:dyDescent="0.25">
      <c r="N151" t="s">
        <v>52</v>
      </c>
      <c r="O151" t="s">
        <v>53</v>
      </c>
    </row>
    <row r="152" spans="14:15" x14ac:dyDescent="0.25">
      <c r="N152" t="s">
        <v>322</v>
      </c>
      <c r="O152" t="s">
        <v>323</v>
      </c>
    </row>
    <row r="153" spans="14:15" x14ac:dyDescent="0.25">
      <c r="N153" t="s">
        <v>294</v>
      </c>
      <c r="O153" t="s">
        <v>295</v>
      </c>
    </row>
    <row r="154" spans="14:15" x14ac:dyDescent="0.25">
      <c r="N154" t="s">
        <v>396</v>
      </c>
      <c r="O154" t="s">
        <v>397</v>
      </c>
    </row>
    <row r="155" spans="14:15" x14ac:dyDescent="0.25">
      <c r="N155" t="s">
        <v>316</v>
      </c>
      <c r="O155" t="s">
        <v>317</v>
      </c>
    </row>
    <row r="156" spans="14:15" x14ac:dyDescent="0.25">
      <c r="N156" t="s">
        <v>332</v>
      </c>
      <c r="O156" t="s">
        <v>333</v>
      </c>
    </row>
    <row r="157" spans="14:15" x14ac:dyDescent="0.25">
      <c r="N157" t="s">
        <v>280</v>
      </c>
      <c r="O157" t="s">
        <v>281</v>
      </c>
    </row>
    <row r="158" spans="14:15" x14ac:dyDescent="0.25">
      <c r="N158" t="s">
        <v>86</v>
      </c>
      <c r="O158" t="s">
        <v>87</v>
      </c>
    </row>
    <row r="159" spans="14:15" x14ac:dyDescent="0.25">
      <c r="N159" t="s">
        <v>238</v>
      </c>
      <c r="O159" t="s">
        <v>239</v>
      </c>
    </row>
    <row r="160" spans="14:15" x14ac:dyDescent="0.25">
      <c r="N160" t="s">
        <v>378</v>
      </c>
      <c r="O160" t="s">
        <v>379</v>
      </c>
    </row>
    <row r="161" spans="14:15" x14ac:dyDescent="0.25">
      <c r="N161" t="s">
        <v>118</v>
      </c>
      <c r="O161" t="s">
        <v>119</v>
      </c>
    </row>
    <row r="162" spans="14:15" x14ac:dyDescent="0.25">
      <c r="N162" t="s">
        <v>70</v>
      </c>
      <c r="O162" t="s">
        <v>71</v>
      </c>
    </row>
    <row r="163" spans="14:15" x14ac:dyDescent="0.25">
      <c r="N163" t="s">
        <v>130</v>
      </c>
      <c r="O163" t="s">
        <v>131</v>
      </c>
    </row>
    <row r="164" spans="14:15" x14ac:dyDescent="0.25">
      <c r="N164" t="s">
        <v>186</v>
      </c>
      <c r="O164" t="s">
        <v>187</v>
      </c>
    </row>
    <row r="165" spans="14:15" x14ac:dyDescent="0.25">
      <c r="N165" t="s">
        <v>282</v>
      </c>
      <c r="O165" t="s">
        <v>283</v>
      </c>
    </row>
    <row r="166" spans="14:15" x14ac:dyDescent="0.25">
      <c r="N166" t="s">
        <v>188</v>
      </c>
      <c r="O166" t="s">
        <v>189</v>
      </c>
    </row>
    <row r="167" spans="14:15" x14ac:dyDescent="0.25">
      <c r="N167" t="s">
        <v>398</v>
      </c>
      <c r="O167" t="s">
        <v>399</v>
      </c>
    </row>
    <row r="168" spans="14:15" x14ac:dyDescent="0.25">
      <c r="N168" t="s">
        <v>252</v>
      </c>
      <c r="O168" t="s">
        <v>253</v>
      </c>
    </row>
    <row r="169" spans="14:15" x14ac:dyDescent="0.25">
      <c r="N169" t="s">
        <v>226</v>
      </c>
      <c r="O169" t="s">
        <v>227</v>
      </c>
    </row>
    <row r="170" spans="14:15" x14ac:dyDescent="0.25">
      <c r="N170" t="s">
        <v>120</v>
      </c>
      <c r="O170" t="s">
        <v>121</v>
      </c>
    </row>
    <row r="171" spans="14:15" x14ac:dyDescent="0.25">
      <c r="N171" t="s">
        <v>454</v>
      </c>
      <c r="O171" t="s">
        <v>455</v>
      </c>
    </row>
    <row r="172" spans="14:15" x14ac:dyDescent="0.25">
      <c r="N172" t="s">
        <v>122</v>
      </c>
      <c r="O172" t="s">
        <v>123</v>
      </c>
    </row>
    <row r="173" spans="14:15" x14ac:dyDescent="0.25">
      <c r="N173" t="s">
        <v>296</v>
      </c>
      <c r="O173" t="s">
        <v>297</v>
      </c>
    </row>
    <row r="174" spans="14:15" x14ac:dyDescent="0.25">
      <c r="N174" t="s">
        <v>88</v>
      </c>
      <c r="O174" t="s">
        <v>89</v>
      </c>
    </row>
    <row r="175" spans="14:15" x14ac:dyDescent="0.25">
      <c r="N175" t="s">
        <v>298</v>
      </c>
      <c r="O175" t="s">
        <v>299</v>
      </c>
    </row>
    <row r="176" spans="14:15" x14ac:dyDescent="0.25">
      <c r="N176" t="s">
        <v>132</v>
      </c>
      <c r="O176" t="s">
        <v>133</v>
      </c>
    </row>
    <row r="177" spans="14:15" x14ac:dyDescent="0.25">
      <c r="N177" t="s">
        <v>360</v>
      </c>
      <c r="O177" t="s">
        <v>361</v>
      </c>
    </row>
    <row r="178" spans="14:15" x14ac:dyDescent="0.25">
      <c r="N178" t="s">
        <v>362</v>
      </c>
      <c r="O178" t="s">
        <v>363</v>
      </c>
    </row>
    <row r="179" spans="14:15" x14ac:dyDescent="0.25">
      <c r="N179" t="s">
        <v>456</v>
      </c>
      <c r="O179" t="s">
        <v>457</v>
      </c>
    </row>
    <row r="180" spans="14:15" x14ac:dyDescent="0.25">
      <c r="N180" t="s">
        <v>334</v>
      </c>
      <c r="O180" t="s">
        <v>335</v>
      </c>
    </row>
    <row r="181" spans="14:15" x14ac:dyDescent="0.25">
      <c r="N181" t="s">
        <v>306</v>
      </c>
      <c r="O181" t="s">
        <v>307</v>
      </c>
    </row>
    <row r="182" spans="14:15" x14ac:dyDescent="0.25">
      <c r="N182" t="s">
        <v>90</v>
      </c>
      <c r="O182" t="s">
        <v>91</v>
      </c>
    </row>
    <row r="183" spans="14:15" x14ac:dyDescent="0.25">
      <c r="N183" t="s">
        <v>300</v>
      </c>
      <c r="O183" t="s">
        <v>301</v>
      </c>
    </row>
    <row r="184" spans="14:15" x14ac:dyDescent="0.25">
      <c r="N184" t="s">
        <v>336</v>
      </c>
      <c r="O184" t="s">
        <v>337</v>
      </c>
    </row>
    <row r="185" spans="14:15" x14ac:dyDescent="0.25">
      <c r="N185" t="s">
        <v>254</v>
      </c>
      <c r="O185" t="s">
        <v>255</v>
      </c>
    </row>
    <row r="186" spans="14:15" x14ac:dyDescent="0.25">
      <c r="N186" t="s">
        <v>458</v>
      </c>
      <c r="O186" t="s">
        <v>459</v>
      </c>
    </row>
    <row r="187" spans="14:15" x14ac:dyDescent="0.25">
      <c r="N187" t="s">
        <v>92</v>
      </c>
      <c r="O187" t="s">
        <v>93</v>
      </c>
    </row>
    <row r="188" spans="14:15" x14ac:dyDescent="0.25">
      <c r="N188" t="s">
        <v>148</v>
      </c>
      <c r="O188" t="s">
        <v>149</v>
      </c>
    </row>
    <row r="189" spans="14:15" x14ac:dyDescent="0.25">
      <c r="N189" t="s">
        <v>54</v>
      </c>
      <c r="O189" t="s">
        <v>55</v>
      </c>
    </row>
    <row r="190" spans="14:15" x14ac:dyDescent="0.25">
      <c r="N190" t="s">
        <v>178</v>
      </c>
      <c r="O190" t="s">
        <v>179</v>
      </c>
    </row>
    <row r="191" spans="14:15" x14ac:dyDescent="0.25">
      <c r="N191" t="s">
        <v>204</v>
      </c>
      <c r="O191" t="s">
        <v>205</v>
      </c>
    </row>
    <row r="192" spans="14:15" x14ac:dyDescent="0.25">
      <c r="N192" t="s">
        <v>460</v>
      </c>
      <c r="O192" t="s">
        <v>461</v>
      </c>
    </row>
    <row r="193" spans="14:15" x14ac:dyDescent="0.25">
      <c r="N193" t="s">
        <v>462</v>
      </c>
      <c r="O193" t="s">
        <v>463</v>
      </c>
    </row>
    <row r="194" spans="14:15" x14ac:dyDescent="0.25">
      <c r="N194" t="s">
        <v>56</v>
      </c>
      <c r="O194" t="s">
        <v>57</v>
      </c>
    </row>
    <row r="195" spans="14:15" x14ac:dyDescent="0.25">
      <c r="N195" t="s">
        <v>190</v>
      </c>
      <c r="O195" t="s">
        <v>191</v>
      </c>
    </row>
    <row r="196" spans="14:15" x14ac:dyDescent="0.25">
      <c r="N196" t="s">
        <v>58</v>
      </c>
      <c r="O196" t="s">
        <v>59</v>
      </c>
    </row>
    <row r="197" spans="14:15" x14ac:dyDescent="0.25">
      <c r="N197" t="s">
        <v>256</v>
      </c>
      <c r="O197" t="s">
        <v>257</v>
      </c>
    </row>
    <row r="198" spans="14:15" x14ac:dyDescent="0.25">
      <c r="N198" t="s">
        <v>400</v>
      </c>
      <c r="O198" t="s">
        <v>401</v>
      </c>
    </row>
    <row r="199" spans="14:15" x14ac:dyDescent="0.25">
      <c r="N199" t="s">
        <v>338</v>
      </c>
      <c r="O199" t="s">
        <v>339</v>
      </c>
    </row>
    <row r="200" spans="14:15" x14ac:dyDescent="0.25">
      <c r="N200" t="s">
        <v>110</v>
      </c>
      <c r="O200" t="s">
        <v>111</v>
      </c>
    </row>
    <row r="201" spans="14:15" x14ac:dyDescent="0.25">
      <c r="N201" t="s">
        <v>284</v>
      </c>
      <c r="O201" t="s">
        <v>285</v>
      </c>
    </row>
    <row r="202" spans="14:15" x14ac:dyDescent="0.25">
      <c r="N202" t="s">
        <v>464</v>
      </c>
      <c r="O202" t="s">
        <v>465</v>
      </c>
    </row>
    <row r="203" spans="14:15" x14ac:dyDescent="0.25">
      <c r="N203" t="s">
        <v>240</v>
      </c>
      <c r="O203" t="s">
        <v>241</v>
      </c>
    </row>
    <row r="204" spans="14:15" x14ac:dyDescent="0.25">
      <c r="N204" t="s">
        <v>242</v>
      </c>
      <c r="O204" t="s">
        <v>243</v>
      </c>
    </row>
    <row r="205" spans="14:15" x14ac:dyDescent="0.25">
      <c r="N205" t="s">
        <v>94</v>
      </c>
      <c r="O205" t="s">
        <v>95</v>
      </c>
    </row>
    <row r="206" spans="14:15" x14ac:dyDescent="0.25">
      <c r="N206" t="s">
        <v>308</v>
      </c>
      <c r="O206" t="s">
        <v>309</v>
      </c>
    </row>
    <row r="207" spans="14:15" x14ac:dyDescent="0.25">
      <c r="N207" t="s">
        <v>380</v>
      </c>
      <c r="O207" t="s">
        <v>381</v>
      </c>
    </row>
    <row r="208" spans="14:15" x14ac:dyDescent="0.25">
      <c r="N208" t="s">
        <v>60</v>
      </c>
      <c r="O208" t="s">
        <v>61</v>
      </c>
    </row>
    <row r="209" spans="14:15" x14ac:dyDescent="0.25">
      <c r="N209" t="s">
        <v>382</v>
      </c>
      <c r="O209" t="s">
        <v>383</v>
      </c>
    </row>
    <row r="210" spans="14:15" x14ac:dyDescent="0.25">
      <c r="N210" t="s">
        <v>206</v>
      </c>
      <c r="O210" t="s">
        <v>207</v>
      </c>
    </row>
    <row r="211" spans="14:15" x14ac:dyDescent="0.25">
      <c r="N211" t="s">
        <v>192</v>
      </c>
      <c r="O211" t="s">
        <v>193</v>
      </c>
    </row>
    <row r="212" spans="14:15" x14ac:dyDescent="0.25">
      <c r="N212" t="s">
        <v>338</v>
      </c>
      <c r="O212" t="s">
        <v>339</v>
      </c>
    </row>
    <row r="213" spans="14:15" x14ac:dyDescent="0.25">
      <c r="N213" t="s">
        <v>110</v>
      </c>
      <c r="O213" t="s">
        <v>111</v>
      </c>
    </row>
    <row r="214" spans="14:15" x14ac:dyDescent="0.25">
      <c r="N214" t="s">
        <v>284</v>
      </c>
      <c r="O214" t="s">
        <v>285</v>
      </c>
    </row>
    <row r="215" spans="14:15" x14ac:dyDescent="0.25">
      <c r="N215" t="s">
        <v>464</v>
      </c>
      <c r="O215" t="s">
        <v>465</v>
      </c>
    </row>
    <row r="216" spans="14:15" x14ac:dyDescent="0.25">
      <c r="N216" t="s">
        <v>240</v>
      </c>
      <c r="O216" t="s">
        <v>241</v>
      </c>
    </row>
    <row r="217" spans="14:15" x14ac:dyDescent="0.25">
      <c r="N217" t="s">
        <v>242</v>
      </c>
      <c r="O217" t="s">
        <v>243</v>
      </c>
    </row>
    <row r="218" spans="14:15" x14ac:dyDescent="0.25">
      <c r="N218" t="s">
        <v>94</v>
      </c>
      <c r="O218" t="s">
        <v>95</v>
      </c>
    </row>
    <row r="219" spans="14:15" x14ac:dyDescent="0.25">
      <c r="N219" t="s">
        <v>308</v>
      </c>
      <c r="O219" t="s">
        <v>309</v>
      </c>
    </row>
    <row r="220" spans="14:15" x14ac:dyDescent="0.25">
      <c r="N220" t="s">
        <v>380</v>
      </c>
      <c r="O220" t="s">
        <v>381</v>
      </c>
    </row>
    <row r="221" spans="14:15" x14ac:dyDescent="0.25">
      <c r="N221" t="s">
        <v>60</v>
      </c>
      <c r="O221" t="s">
        <v>61</v>
      </c>
    </row>
    <row r="222" spans="14:15" x14ac:dyDescent="0.25">
      <c r="N222" t="s">
        <v>382</v>
      </c>
      <c r="O222" t="s">
        <v>383</v>
      </c>
    </row>
    <row r="223" spans="14:15" x14ac:dyDescent="0.25">
      <c r="N223" t="s">
        <v>206</v>
      </c>
      <c r="O223" t="s">
        <v>207</v>
      </c>
    </row>
    <row r="224" spans="14:15" x14ac:dyDescent="0.25">
      <c r="N224" t="s">
        <v>192</v>
      </c>
      <c r="O224" t="s">
        <v>193</v>
      </c>
    </row>
  </sheetData>
  <mergeCells count="3">
    <mergeCell ref="B10:B15"/>
    <mergeCell ref="B16:B21"/>
    <mergeCell ref="B39:B41"/>
  </mergeCells>
  <dataValidations disablePrompts="1" count="2">
    <dataValidation type="list" allowBlank="1" showInputMessage="1" showErrorMessage="1" sqref="B6">
      <formula1>$G$3:$J$3</formula1>
    </dataValidation>
    <dataValidation type="list" allowBlank="1" showInputMessage="1" showErrorMessage="1" sqref="B4">
      <formula1>$O$2:$O$224</formula1>
    </dataValidation>
  </dataValidations>
  <pageMargins left="0.7" right="0.7" top="0.75" bottom="0.75" header="0.3" footer="0.3"/>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Q351"/>
  <sheetViews>
    <sheetView showGridLines="0" tabSelected="1" zoomScale="60" zoomScaleNormal="60" zoomScaleSheetLayoutView="30" workbookViewId="0">
      <selection activeCell="B64" sqref="B64"/>
    </sheetView>
  </sheetViews>
  <sheetFormatPr defaultRowHeight="15" x14ac:dyDescent="0.25"/>
  <cols>
    <col min="1" max="1" width="4.7109375" customWidth="1"/>
    <col min="2" max="2" width="67.7109375" customWidth="1"/>
    <col min="3" max="3" width="30.7109375" customWidth="1"/>
    <col min="4" max="4" width="50.7109375" customWidth="1"/>
    <col min="5" max="14" width="30.7109375" customWidth="1"/>
    <col min="15" max="15" width="30.7109375" style="2" customWidth="1"/>
    <col min="16" max="22" width="30.7109375" customWidth="1"/>
    <col min="25" max="26" width="15" customWidth="1"/>
    <col min="27" max="43" width="9.140625" hidden="1" customWidth="1"/>
  </cols>
  <sheetData>
    <row r="1" spans="2:41" ht="15.75" thickBot="1" x14ac:dyDescent="0.3">
      <c r="D1" s="114"/>
      <c r="E1" s="114"/>
      <c r="F1" s="114"/>
      <c r="AA1" s="27" t="s">
        <v>516</v>
      </c>
      <c r="AF1" t="s">
        <v>536</v>
      </c>
      <c r="AI1" s="36" t="s">
        <v>520</v>
      </c>
      <c r="AL1" t="s">
        <v>470</v>
      </c>
      <c r="AO1" t="s">
        <v>470</v>
      </c>
    </row>
    <row r="2" spans="2:41" ht="21.75" thickBot="1" x14ac:dyDescent="0.4">
      <c r="B2" s="115" t="s">
        <v>607</v>
      </c>
      <c r="C2" s="116"/>
      <c r="D2" s="114"/>
      <c r="E2" s="114"/>
      <c r="F2" s="114"/>
      <c r="Z2" s="27"/>
      <c r="AA2" t="s">
        <v>25</v>
      </c>
      <c r="AF2" s="35" t="s">
        <v>528</v>
      </c>
      <c r="AI2" s="37">
        <v>42430</v>
      </c>
      <c r="AL2" t="s">
        <v>467</v>
      </c>
      <c r="AO2" s="1" t="s">
        <v>468</v>
      </c>
    </row>
    <row r="3" spans="2:41" ht="15.75" thickBot="1" x14ac:dyDescent="0.3">
      <c r="D3" s="114"/>
      <c r="E3" s="114"/>
      <c r="F3" s="114"/>
      <c r="AA3" t="s">
        <v>26</v>
      </c>
      <c r="AF3" s="35" t="s">
        <v>529</v>
      </c>
      <c r="AI3" s="37">
        <v>42795</v>
      </c>
      <c r="AL3" s="1" t="s">
        <v>468</v>
      </c>
      <c r="AO3" s="1" t="s">
        <v>469</v>
      </c>
    </row>
    <row r="4" spans="2:41" ht="15.75" thickBot="1" x14ac:dyDescent="0.3">
      <c r="B4" s="106" t="s">
        <v>808</v>
      </c>
      <c r="D4" s="114"/>
      <c r="E4" s="114"/>
      <c r="F4" s="114"/>
      <c r="AA4" t="s">
        <v>570</v>
      </c>
      <c r="AI4" s="37">
        <v>43160</v>
      </c>
      <c r="AL4" s="1" t="s">
        <v>469</v>
      </c>
      <c r="AO4" s="1" t="s">
        <v>466</v>
      </c>
    </row>
    <row r="5" spans="2:41" ht="15.75" thickBot="1" x14ac:dyDescent="0.3">
      <c r="D5" s="114"/>
      <c r="E5" s="114"/>
      <c r="F5" s="114"/>
      <c r="AA5" t="s">
        <v>582</v>
      </c>
      <c r="AI5" s="37">
        <v>43525</v>
      </c>
      <c r="AL5" s="1" t="s">
        <v>466</v>
      </c>
    </row>
    <row r="6" spans="2:41" ht="15.75" thickBot="1" x14ac:dyDescent="0.3">
      <c r="B6" s="106" t="s">
        <v>809</v>
      </c>
      <c r="D6" s="114"/>
      <c r="E6" s="114"/>
      <c r="F6" s="114"/>
      <c r="AA6" t="s">
        <v>583</v>
      </c>
      <c r="AI6" s="37">
        <v>43891</v>
      </c>
    </row>
    <row r="7" spans="2:41" ht="15.75" thickBot="1" x14ac:dyDescent="0.3">
      <c r="AA7" t="s">
        <v>584</v>
      </c>
    </row>
    <row r="8" spans="2:41" ht="15.75" thickBot="1" x14ac:dyDescent="0.3">
      <c r="B8" s="49" t="s">
        <v>14</v>
      </c>
      <c r="AA8" t="s">
        <v>586</v>
      </c>
    </row>
    <row r="9" spans="2:41" ht="15.75" thickBot="1" x14ac:dyDescent="0.3">
      <c r="F9" s="8"/>
      <c r="AA9" t="s">
        <v>585</v>
      </c>
    </row>
    <row r="10" spans="2:41" ht="60" customHeight="1" thickBot="1" x14ac:dyDescent="0.3">
      <c r="B10" s="43" t="s">
        <v>510</v>
      </c>
      <c r="F10" s="8"/>
    </row>
    <row r="11" spans="2:41" ht="15.75" thickBot="1" x14ac:dyDescent="0.3">
      <c r="B11" s="45" t="s">
        <v>529</v>
      </c>
      <c r="F11" s="8"/>
    </row>
    <row r="12" spans="2:41" ht="60" customHeight="1" thickBot="1" x14ac:dyDescent="0.3">
      <c r="B12" s="66" t="s">
        <v>611</v>
      </c>
      <c r="C12" s="68"/>
      <c r="F12" s="8"/>
      <c r="AB12" s="53"/>
    </row>
    <row r="13" spans="2:41" ht="23.25" customHeight="1" thickBot="1" x14ac:dyDescent="0.3">
      <c r="B13" s="45"/>
      <c r="C13" s="75"/>
      <c r="F13" s="8"/>
      <c r="AB13" s="53"/>
    </row>
    <row r="14" spans="2:41" ht="60" customHeight="1" thickBot="1" x14ac:dyDescent="0.3">
      <c r="B14" s="43" t="s">
        <v>521</v>
      </c>
      <c r="F14" s="8"/>
      <c r="AB14" s="53"/>
    </row>
    <row r="15" spans="2:41" ht="144" customHeight="1" thickBot="1" x14ac:dyDescent="0.3">
      <c r="B15" s="77" t="s">
        <v>719</v>
      </c>
      <c r="F15" s="8"/>
      <c r="AB15" s="53"/>
    </row>
    <row r="16" spans="2:41" ht="6.75" customHeight="1" thickBot="1" x14ac:dyDescent="0.3">
      <c r="B16" s="3"/>
      <c r="F16" s="8"/>
      <c r="Y16" s="35"/>
      <c r="Z16" s="35"/>
      <c r="AB16" s="53"/>
    </row>
    <row r="17" spans="2:27" ht="21.75" customHeight="1" thickBot="1" x14ac:dyDescent="0.3">
      <c r="D17" s="6" t="s">
        <v>472</v>
      </c>
      <c r="O17"/>
      <c r="P17" s="2"/>
    </row>
    <row r="18" spans="2:27" x14ac:dyDescent="0.25">
      <c r="B18" s="117" t="s">
        <v>620</v>
      </c>
      <c r="C18" s="29" t="s">
        <v>495</v>
      </c>
      <c r="D18" s="48" t="s">
        <v>177</v>
      </c>
      <c r="O18"/>
      <c r="P18" s="2"/>
      <c r="Z18" s="38"/>
    </row>
    <row r="19" spans="2:27" x14ac:dyDescent="0.25">
      <c r="B19" s="118"/>
      <c r="C19" s="26" t="s">
        <v>474</v>
      </c>
      <c r="D19" s="65" t="s">
        <v>151</v>
      </c>
      <c r="O19"/>
      <c r="P19" s="2"/>
      <c r="AA19" s="35"/>
    </row>
    <row r="20" spans="2:27" x14ac:dyDescent="0.25">
      <c r="B20" s="118"/>
      <c r="C20" s="26" t="s">
        <v>475</v>
      </c>
      <c r="D20" s="65" t="s">
        <v>167</v>
      </c>
      <c r="O20"/>
      <c r="P20" s="2"/>
    </row>
    <row r="21" spans="2:27" x14ac:dyDescent="0.25">
      <c r="B21" s="118"/>
      <c r="C21" s="26" t="s">
        <v>476</v>
      </c>
      <c r="D21" s="65" t="s">
        <v>179</v>
      </c>
      <c r="O21"/>
      <c r="P21" s="2"/>
    </row>
    <row r="22" spans="2:27" s="5" customFormat="1" ht="7.5" customHeight="1" thickBot="1" x14ac:dyDescent="0.3">
      <c r="B22" s="22"/>
      <c r="I22" s="23"/>
      <c r="J22" s="23"/>
      <c r="K22" s="23"/>
      <c r="L22" s="4"/>
      <c r="M22" s="4"/>
      <c r="N22" s="4"/>
      <c r="O22" s="24"/>
      <c r="P22" s="4"/>
      <c r="Q22" s="23"/>
      <c r="R22" s="23"/>
      <c r="S22" s="23"/>
      <c r="T22" s="4"/>
      <c r="U22" s="4"/>
      <c r="V22" s="4"/>
      <c r="W22" s="4"/>
      <c r="X22" s="4"/>
      <c r="AA22" s="2"/>
    </row>
    <row r="23" spans="2:27" ht="22.5" customHeight="1" thickBot="1" x14ac:dyDescent="0.3">
      <c r="B23" s="38"/>
      <c r="C23" s="38"/>
      <c r="D23" s="38"/>
      <c r="E23" s="39"/>
      <c r="F23" s="39"/>
      <c r="G23" s="39"/>
      <c r="H23" s="111" t="s">
        <v>504</v>
      </c>
      <c r="I23" s="113"/>
      <c r="J23" s="113"/>
      <c r="K23" s="112"/>
      <c r="L23" s="40"/>
      <c r="M23" s="38"/>
      <c r="N23" s="38"/>
      <c r="O23" s="34"/>
      <c r="P23" s="111" t="s">
        <v>507</v>
      </c>
      <c r="Q23" s="113"/>
      <c r="R23" s="113"/>
      <c r="S23" s="112"/>
      <c r="T23" s="111" t="s">
        <v>572</v>
      </c>
      <c r="U23" s="112"/>
      <c r="AA23" s="2"/>
    </row>
    <row r="24" spans="2:27" s="2" customFormat="1" ht="89.25" customHeight="1" thickBot="1" x14ac:dyDescent="0.3">
      <c r="B24" s="41" t="s">
        <v>509</v>
      </c>
      <c r="C24" s="41" t="s">
        <v>515</v>
      </c>
      <c r="D24" s="41" t="s">
        <v>571</v>
      </c>
      <c r="E24" s="41" t="s">
        <v>513</v>
      </c>
      <c r="F24" s="41" t="s">
        <v>503</v>
      </c>
      <c r="G24" s="41" t="s">
        <v>514</v>
      </c>
      <c r="H24" s="41" t="str">
        <f>AL$2</f>
        <v>Q1 Apr - Jun 15/16</v>
      </c>
      <c r="I24" s="41" t="str">
        <f>AL$3</f>
        <v>Q2 Jul - Sep 15/16</v>
      </c>
      <c r="J24" s="41" t="str">
        <f>AL$4</f>
        <v>Q3 Oct - Dec 15/16</v>
      </c>
      <c r="K24" s="41" t="str">
        <f>AL$5</f>
        <v>Q4 Jan - Mar 15/16</v>
      </c>
      <c r="L24" s="41" t="s">
        <v>505</v>
      </c>
      <c r="M24" s="41" t="s">
        <v>23</v>
      </c>
      <c r="N24" s="41" t="s">
        <v>506</v>
      </c>
      <c r="O24" s="41" t="s">
        <v>532</v>
      </c>
      <c r="P24" s="41" t="str">
        <f>AL$2</f>
        <v>Q1 Apr - Jun 15/16</v>
      </c>
      <c r="Q24" s="41" t="str">
        <f>AL$3</f>
        <v>Q2 Jul - Sep 15/16</v>
      </c>
      <c r="R24" s="41" t="str">
        <f>AL$4</f>
        <v>Q3 Oct - Dec 15/16</v>
      </c>
      <c r="S24" s="41" t="str">
        <f>AL$5</f>
        <v>Q4 Jan - Mar 15/16</v>
      </c>
      <c r="T24" s="41" t="s">
        <v>530</v>
      </c>
      <c r="U24" s="41" t="s">
        <v>531</v>
      </c>
      <c r="AA24"/>
    </row>
    <row r="25" spans="2:27" s="2" customFormat="1" ht="72" hidden="1" customHeight="1" x14ac:dyDescent="0.25">
      <c r="B25" s="69" t="s">
        <v>511</v>
      </c>
      <c r="C25" s="70" t="s">
        <v>522</v>
      </c>
      <c r="D25" s="91" t="s">
        <v>25</v>
      </c>
      <c r="E25" s="70" t="s">
        <v>517</v>
      </c>
      <c r="F25" s="70" t="s">
        <v>609</v>
      </c>
      <c r="G25" s="70" t="s">
        <v>619</v>
      </c>
      <c r="H25" s="92">
        <v>0</v>
      </c>
      <c r="I25" s="92">
        <v>0</v>
      </c>
      <c r="J25" s="92">
        <v>50000</v>
      </c>
      <c r="K25" s="92">
        <v>50000</v>
      </c>
      <c r="L25" s="70" t="s">
        <v>610</v>
      </c>
      <c r="M25" s="93" t="s">
        <v>526</v>
      </c>
      <c r="N25" s="70" t="s">
        <v>556</v>
      </c>
      <c r="O25" s="94">
        <v>42795</v>
      </c>
      <c r="P25" s="95">
        <v>0</v>
      </c>
      <c r="Q25" s="95">
        <v>0</v>
      </c>
      <c r="R25" s="95">
        <v>0</v>
      </c>
      <c r="S25" s="95">
        <v>0</v>
      </c>
      <c r="T25" s="71" t="s">
        <v>536</v>
      </c>
      <c r="U25" s="71" t="s">
        <v>536</v>
      </c>
      <c r="AA25"/>
    </row>
    <row r="26" spans="2:27" s="2" customFormat="1" ht="97.5" hidden="1" customHeight="1" x14ac:dyDescent="0.25">
      <c r="B26" s="72" t="s">
        <v>512</v>
      </c>
      <c r="C26" s="73" t="s">
        <v>523</v>
      </c>
      <c r="D26" s="96" t="s">
        <v>25</v>
      </c>
      <c r="E26" s="73" t="s">
        <v>608</v>
      </c>
      <c r="F26" s="73" t="s">
        <v>518</v>
      </c>
      <c r="G26" s="73" t="s">
        <v>618</v>
      </c>
      <c r="H26" s="97">
        <v>0</v>
      </c>
      <c r="I26" s="97">
        <v>0</v>
      </c>
      <c r="J26" s="97">
        <v>20000</v>
      </c>
      <c r="K26" s="97">
        <v>20000</v>
      </c>
      <c r="L26" s="73" t="s">
        <v>524</v>
      </c>
      <c r="M26" s="98" t="s">
        <v>527</v>
      </c>
      <c r="N26" s="99" t="s">
        <v>519</v>
      </c>
      <c r="O26" s="100">
        <v>42795</v>
      </c>
      <c r="P26" s="101">
        <v>0</v>
      </c>
      <c r="Q26" s="101">
        <v>0</v>
      </c>
      <c r="R26" s="101">
        <v>0</v>
      </c>
      <c r="S26" s="101">
        <v>0</v>
      </c>
      <c r="T26" s="74" t="s">
        <v>536</v>
      </c>
      <c r="U26" s="74" t="s">
        <v>536</v>
      </c>
      <c r="AA26"/>
    </row>
    <row r="27" spans="2:27" s="68" customFormat="1" ht="75.75" hidden="1" customHeight="1" x14ac:dyDescent="0.25">
      <c r="B27" s="72" t="s">
        <v>612</v>
      </c>
      <c r="C27" s="73" t="s">
        <v>712</v>
      </c>
      <c r="D27" s="96" t="s">
        <v>570</v>
      </c>
      <c r="E27" s="73" t="s">
        <v>613</v>
      </c>
      <c r="F27" s="73" t="s">
        <v>614</v>
      </c>
      <c r="G27" s="73" t="s">
        <v>615</v>
      </c>
      <c r="H27" s="97">
        <v>0</v>
      </c>
      <c r="I27" s="97">
        <v>10000</v>
      </c>
      <c r="J27" s="97">
        <v>10000</v>
      </c>
      <c r="K27" s="97">
        <v>10000</v>
      </c>
      <c r="L27" s="73" t="s">
        <v>616</v>
      </c>
      <c r="M27" s="98" t="s">
        <v>617</v>
      </c>
      <c r="N27" s="99" t="s">
        <v>713</v>
      </c>
      <c r="O27" s="100">
        <v>42795</v>
      </c>
      <c r="P27" s="101">
        <v>0</v>
      </c>
      <c r="Q27" s="101">
        <v>7000</v>
      </c>
      <c r="R27" s="101">
        <v>0</v>
      </c>
      <c r="S27" s="101">
        <v>0</v>
      </c>
      <c r="T27" s="74" t="s">
        <v>536</v>
      </c>
      <c r="U27" s="74" t="s">
        <v>536</v>
      </c>
      <c r="AA27"/>
    </row>
    <row r="28" spans="2:27" ht="114" customHeight="1" x14ac:dyDescent="0.25">
      <c r="B28" s="79" t="s">
        <v>587</v>
      </c>
      <c r="C28" s="44" t="s">
        <v>621</v>
      </c>
      <c r="D28" s="81" t="s">
        <v>583</v>
      </c>
      <c r="E28" s="82" t="s">
        <v>675</v>
      </c>
      <c r="F28" s="83" t="s">
        <v>684</v>
      </c>
      <c r="G28" s="44" t="s">
        <v>706</v>
      </c>
      <c r="H28" s="84">
        <v>0</v>
      </c>
      <c r="I28" s="84">
        <v>0</v>
      </c>
      <c r="J28" s="84">
        <v>0</v>
      </c>
      <c r="K28" s="84">
        <v>1504437</v>
      </c>
      <c r="L28" s="85" t="s">
        <v>724</v>
      </c>
      <c r="M28" s="44" t="s">
        <v>793</v>
      </c>
      <c r="N28" s="44" t="s">
        <v>794</v>
      </c>
      <c r="O28" s="86">
        <v>43160</v>
      </c>
      <c r="P28" s="84">
        <v>0</v>
      </c>
      <c r="Q28" s="84">
        <v>0</v>
      </c>
      <c r="R28" s="84">
        <v>0</v>
      </c>
      <c r="S28" s="84">
        <v>0</v>
      </c>
      <c r="T28" s="46" t="s">
        <v>529</v>
      </c>
      <c r="U28" s="104" t="s">
        <v>528</v>
      </c>
      <c r="AA28" s="54">
        <f>IF(ISTEXT(C28:U28),1,0)</f>
        <v>0</v>
      </c>
    </row>
    <row r="29" spans="2:27" ht="172.5" customHeight="1" x14ac:dyDescent="0.25">
      <c r="B29" s="79" t="s">
        <v>588</v>
      </c>
      <c r="C29" s="44" t="s">
        <v>622</v>
      </c>
      <c r="D29" s="81" t="s">
        <v>570</v>
      </c>
      <c r="E29" s="44" t="s">
        <v>676</v>
      </c>
      <c r="F29" s="83" t="s">
        <v>685</v>
      </c>
      <c r="G29" s="44" t="s">
        <v>707</v>
      </c>
      <c r="H29" s="84">
        <v>0</v>
      </c>
      <c r="I29" s="84">
        <v>0</v>
      </c>
      <c r="J29" s="84">
        <v>0</v>
      </c>
      <c r="K29" s="84">
        <v>10000</v>
      </c>
      <c r="L29" s="85" t="s">
        <v>778</v>
      </c>
      <c r="M29" s="44" t="s">
        <v>741</v>
      </c>
      <c r="N29" s="44" t="s">
        <v>777</v>
      </c>
      <c r="O29" s="86">
        <v>43160</v>
      </c>
      <c r="P29" s="84">
        <v>0</v>
      </c>
      <c r="Q29" s="84">
        <v>0</v>
      </c>
      <c r="R29" s="84">
        <v>0</v>
      </c>
      <c r="S29" s="84">
        <v>0</v>
      </c>
      <c r="T29" s="46" t="s">
        <v>529</v>
      </c>
      <c r="U29" s="104" t="s">
        <v>528</v>
      </c>
    </row>
    <row r="30" spans="2:27" ht="86.25" customHeight="1" x14ac:dyDescent="0.25">
      <c r="B30" s="79" t="s">
        <v>589</v>
      </c>
      <c r="C30" s="44" t="s">
        <v>625</v>
      </c>
      <c r="D30" s="81" t="s">
        <v>586</v>
      </c>
      <c r="E30" s="44" t="s">
        <v>676</v>
      </c>
      <c r="F30" s="44" t="s">
        <v>690</v>
      </c>
      <c r="G30" s="44" t="s">
        <v>779</v>
      </c>
      <c r="H30" s="84">
        <v>0</v>
      </c>
      <c r="I30" s="84">
        <v>0</v>
      </c>
      <c r="J30" s="84">
        <v>0</v>
      </c>
      <c r="K30" s="84">
        <v>339000</v>
      </c>
      <c r="L30" s="85" t="s">
        <v>782</v>
      </c>
      <c r="M30" s="44" t="s">
        <v>783</v>
      </c>
      <c r="N30" s="44" t="s">
        <v>742</v>
      </c>
      <c r="O30" s="86">
        <v>43891</v>
      </c>
      <c r="P30" s="84">
        <v>0</v>
      </c>
      <c r="Q30" s="84">
        <v>0</v>
      </c>
      <c r="R30" s="84">
        <v>0</v>
      </c>
      <c r="S30" s="84">
        <v>0</v>
      </c>
      <c r="T30" s="46" t="s">
        <v>529</v>
      </c>
      <c r="U30" s="46" t="s">
        <v>528</v>
      </c>
    </row>
    <row r="31" spans="2:27" ht="105" x14ac:dyDescent="0.25">
      <c r="B31" s="79" t="s">
        <v>590</v>
      </c>
      <c r="C31" s="44" t="s">
        <v>624</v>
      </c>
      <c r="D31" s="81" t="s">
        <v>570</v>
      </c>
      <c r="E31" s="44" t="s">
        <v>676</v>
      </c>
      <c r="F31" s="44" t="s">
        <v>690</v>
      </c>
      <c r="G31" s="44" t="s">
        <v>716</v>
      </c>
      <c r="H31" s="84">
        <v>0</v>
      </c>
      <c r="I31" s="84">
        <v>0</v>
      </c>
      <c r="J31" s="84">
        <v>0</v>
      </c>
      <c r="K31" s="84">
        <v>20000</v>
      </c>
      <c r="L31" s="85" t="s">
        <v>769</v>
      </c>
      <c r="M31" s="44" t="s">
        <v>743</v>
      </c>
      <c r="N31" s="44" t="s">
        <v>744</v>
      </c>
      <c r="O31" s="86">
        <v>43891</v>
      </c>
      <c r="P31" s="84">
        <v>0</v>
      </c>
      <c r="Q31" s="84">
        <v>0</v>
      </c>
      <c r="R31" s="84">
        <v>0</v>
      </c>
      <c r="S31" s="84">
        <v>0</v>
      </c>
      <c r="T31" s="46" t="s">
        <v>529</v>
      </c>
      <c r="U31" s="46" t="s">
        <v>529</v>
      </c>
    </row>
    <row r="32" spans="2:27" ht="120" x14ac:dyDescent="0.25">
      <c r="B32" s="79" t="s">
        <v>591</v>
      </c>
      <c r="C32" s="44" t="s">
        <v>623</v>
      </c>
      <c r="D32" s="81" t="s">
        <v>582</v>
      </c>
      <c r="E32" s="44" t="s">
        <v>677</v>
      </c>
      <c r="F32" s="44" t="s">
        <v>691</v>
      </c>
      <c r="G32" s="44" t="s">
        <v>761</v>
      </c>
      <c r="H32" s="84">
        <v>0</v>
      </c>
      <c r="I32" s="84">
        <v>0</v>
      </c>
      <c r="J32" s="84">
        <v>0</v>
      </c>
      <c r="K32" s="84">
        <v>2516567</v>
      </c>
      <c r="L32" s="85" t="s">
        <v>745</v>
      </c>
      <c r="M32" s="44" t="s">
        <v>784</v>
      </c>
      <c r="N32" s="44" t="s">
        <v>746</v>
      </c>
      <c r="O32" s="86">
        <v>43891</v>
      </c>
      <c r="P32" s="84">
        <v>0</v>
      </c>
      <c r="Q32" s="84">
        <v>0</v>
      </c>
      <c r="R32" s="84">
        <v>0</v>
      </c>
      <c r="S32" s="84">
        <v>0</v>
      </c>
      <c r="T32" s="46" t="s">
        <v>529</v>
      </c>
      <c r="U32" s="46" t="s">
        <v>528</v>
      </c>
    </row>
    <row r="33" spans="2:21" ht="95.25" customHeight="1" x14ac:dyDescent="0.25">
      <c r="B33" s="79" t="s">
        <v>592</v>
      </c>
      <c r="C33" s="44" t="s">
        <v>780</v>
      </c>
      <c r="D33" s="81" t="s">
        <v>570</v>
      </c>
      <c r="E33" s="44" t="s">
        <v>677</v>
      </c>
      <c r="F33" s="44" t="s">
        <v>690</v>
      </c>
      <c r="G33" s="44" t="s">
        <v>714</v>
      </c>
      <c r="H33" s="84">
        <v>0</v>
      </c>
      <c r="I33" s="84">
        <v>0</v>
      </c>
      <c r="J33" s="84">
        <v>0</v>
      </c>
      <c r="K33" s="84">
        <v>45000</v>
      </c>
      <c r="L33" s="85" t="s">
        <v>771</v>
      </c>
      <c r="M33" s="44" t="s">
        <v>770</v>
      </c>
      <c r="N33" s="44" t="s">
        <v>737</v>
      </c>
      <c r="O33" s="86">
        <v>42795</v>
      </c>
      <c r="P33" s="84">
        <v>0</v>
      </c>
      <c r="Q33" s="84">
        <v>0</v>
      </c>
      <c r="R33" s="84">
        <v>0</v>
      </c>
      <c r="S33" s="84">
        <v>0</v>
      </c>
      <c r="T33" s="46" t="s">
        <v>529</v>
      </c>
      <c r="U33" s="46" t="s">
        <v>528</v>
      </c>
    </row>
    <row r="34" spans="2:21" ht="86.25" customHeight="1" x14ac:dyDescent="0.25">
      <c r="B34" s="79" t="s">
        <v>593</v>
      </c>
      <c r="C34" s="44" t="s">
        <v>626</v>
      </c>
      <c r="D34" s="81" t="s">
        <v>25</v>
      </c>
      <c r="E34" s="82" t="s">
        <v>517</v>
      </c>
      <c r="F34" s="83" t="s">
        <v>609</v>
      </c>
      <c r="G34" s="44" t="s">
        <v>717</v>
      </c>
      <c r="H34" s="84">
        <v>0</v>
      </c>
      <c r="I34" s="84">
        <v>0</v>
      </c>
      <c r="J34" s="84">
        <v>0</v>
      </c>
      <c r="K34" s="84">
        <v>119000</v>
      </c>
      <c r="L34" s="85" t="s">
        <v>772</v>
      </c>
      <c r="M34" s="83" t="s">
        <v>739</v>
      </c>
      <c r="N34" s="44" t="s">
        <v>738</v>
      </c>
      <c r="O34" s="86">
        <v>42795</v>
      </c>
      <c r="P34" s="84">
        <v>0</v>
      </c>
      <c r="Q34" s="84">
        <v>0</v>
      </c>
      <c r="R34" s="84">
        <v>0</v>
      </c>
      <c r="S34" s="84">
        <v>0</v>
      </c>
      <c r="T34" s="46" t="s">
        <v>529</v>
      </c>
      <c r="U34" s="46" t="s">
        <v>528</v>
      </c>
    </row>
    <row r="35" spans="2:21" ht="122.25" customHeight="1" x14ac:dyDescent="0.25">
      <c r="B35" s="79" t="s">
        <v>594</v>
      </c>
      <c r="C35" s="44" t="s">
        <v>785</v>
      </c>
      <c r="D35" s="81" t="s">
        <v>582</v>
      </c>
      <c r="E35" s="44" t="s">
        <v>677</v>
      </c>
      <c r="F35" s="44" t="s">
        <v>692</v>
      </c>
      <c r="G35" s="44" t="s">
        <v>693</v>
      </c>
      <c r="H35" s="84">
        <v>0</v>
      </c>
      <c r="I35" s="84">
        <v>0</v>
      </c>
      <c r="J35" s="84">
        <v>0</v>
      </c>
      <c r="K35" s="84">
        <v>20000</v>
      </c>
      <c r="L35" s="85" t="s">
        <v>795</v>
      </c>
      <c r="M35" s="44" t="s">
        <v>743</v>
      </c>
      <c r="N35" s="44" t="s">
        <v>786</v>
      </c>
      <c r="O35" s="86">
        <v>42795</v>
      </c>
      <c r="P35" s="84">
        <v>0</v>
      </c>
      <c r="Q35" s="84">
        <v>0</v>
      </c>
      <c r="R35" s="84">
        <v>0</v>
      </c>
      <c r="S35" s="84">
        <v>0</v>
      </c>
      <c r="T35" s="46" t="s">
        <v>529</v>
      </c>
      <c r="U35" s="46" t="s">
        <v>528</v>
      </c>
    </row>
    <row r="36" spans="2:21" ht="136.5" customHeight="1" x14ac:dyDescent="0.25">
      <c r="B36" s="79" t="s">
        <v>595</v>
      </c>
      <c r="C36" s="44" t="s">
        <v>787</v>
      </c>
      <c r="D36" s="81" t="s">
        <v>570</v>
      </c>
      <c r="E36" s="44" t="s">
        <v>678</v>
      </c>
      <c r="F36" s="44" t="s">
        <v>692</v>
      </c>
      <c r="G36" s="44" t="s">
        <v>718</v>
      </c>
      <c r="H36" s="84">
        <v>0</v>
      </c>
      <c r="I36" s="84">
        <v>0</v>
      </c>
      <c r="J36" s="84">
        <v>0</v>
      </c>
      <c r="K36" s="84">
        <v>10000</v>
      </c>
      <c r="L36" s="85" t="s">
        <v>796</v>
      </c>
      <c r="M36" s="83" t="s">
        <v>757</v>
      </c>
      <c r="N36" s="44" t="s">
        <v>773</v>
      </c>
      <c r="O36" s="86">
        <v>43891</v>
      </c>
      <c r="P36" s="84">
        <v>0</v>
      </c>
      <c r="Q36" s="84">
        <v>0</v>
      </c>
      <c r="R36" s="84">
        <v>0</v>
      </c>
      <c r="S36" s="84">
        <v>0</v>
      </c>
      <c r="T36" s="46" t="s">
        <v>529</v>
      </c>
      <c r="U36" s="46" t="s">
        <v>529</v>
      </c>
    </row>
    <row r="37" spans="2:21" ht="105" x14ac:dyDescent="0.25">
      <c r="B37" s="79" t="s">
        <v>596</v>
      </c>
      <c r="C37" s="44" t="s">
        <v>627</v>
      </c>
      <c r="D37" s="81" t="s">
        <v>570</v>
      </c>
      <c r="E37" s="44" t="s">
        <v>715</v>
      </c>
      <c r="F37" s="44" t="s">
        <v>690</v>
      </c>
      <c r="G37" s="44" t="s">
        <v>708</v>
      </c>
      <c r="H37" s="84">
        <v>0</v>
      </c>
      <c r="I37" s="84">
        <v>0</v>
      </c>
      <c r="J37" s="84">
        <v>0</v>
      </c>
      <c r="K37" s="84">
        <v>27500</v>
      </c>
      <c r="L37" s="85" t="s">
        <v>721</v>
      </c>
      <c r="M37" s="44" t="s">
        <v>788</v>
      </c>
      <c r="N37" s="44" t="s">
        <v>747</v>
      </c>
      <c r="O37" s="86">
        <v>42795</v>
      </c>
      <c r="P37" s="84">
        <v>0</v>
      </c>
      <c r="Q37" s="84">
        <v>0</v>
      </c>
      <c r="R37" s="84">
        <v>0</v>
      </c>
      <c r="S37" s="84">
        <v>0</v>
      </c>
      <c r="T37" s="46" t="s">
        <v>529</v>
      </c>
      <c r="U37" s="46" t="s">
        <v>528</v>
      </c>
    </row>
    <row r="38" spans="2:21" ht="90" x14ac:dyDescent="0.25">
      <c r="B38" s="79" t="s">
        <v>597</v>
      </c>
      <c r="C38" s="44" t="s">
        <v>628</v>
      </c>
      <c r="D38" s="81" t="s">
        <v>570</v>
      </c>
      <c r="E38" s="44" t="s">
        <v>676</v>
      </c>
      <c r="F38" s="44" t="s">
        <v>690</v>
      </c>
      <c r="G38" s="44" t="s">
        <v>694</v>
      </c>
      <c r="H38" s="84">
        <v>0</v>
      </c>
      <c r="I38" s="84">
        <v>0</v>
      </c>
      <c r="J38" s="84">
        <v>0</v>
      </c>
      <c r="K38" s="103">
        <v>14000</v>
      </c>
      <c r="L38" s="85" t="s">
        <v>722</v>
      </c>
      <c r="M38" s="83" t="s">
        <v>757</v>
      </c>
      <c r="N38" s="44" t="s">
        <v>748</v>
      </c>
      <c r="O38" s="86">
        <v>43891</v>
      </c>
      <c r="P38" s="84">
        <v>0</v>
      </c>
      <c r="Q38" s="84">
        <v>0</v>
      </c>
      <c r="R38" s="84">
        <v>0</v>
      </c>
      <c r="S38" s="84">
        <v>0</v>
      </c>
      <c r="T38" s="46" t="s">
        <v>529</v>
      </c>
      <c r="U38" s="46" t="s">
        <v>529</v>
      </c>
    </row>
    <row r="39" spans="2:21" ht="111.75" customHeight="1" x14ac:dyDescent="0.25">
      <c r="B39" s="79" t="s">
        <v>598</v>
      </c>
      <c r="C39" s="44" t="s">
        <v>673</v>
      </c>
      <c r="D39" s="81" t="s">
        <v>582</v>
      </c>
      <c r="E39" s="44" t="s">
        <v>679</v>
      </c>
      <c r="F39" s="44" t="s">
        <v>686</v>
      </c>
      <c r="G39" s="44" t="s">
        <v>695</v>
      </c>
      <c r="H39" s="84">
        <v>0</v>
      </c>
      <c r="I39" s="84">
        <v>0</v>
      </c>
      <c r="J39" s="84">
        <v>0</v>
      </c>
      <c r="K39" s="84">
        <v>650000</v>
      </c>
      <c r="L39" s="85" t="s">
        <v>749</v>
      </c>
      <c r="M39" s="44" t="s">
        <v>740</v>
      </c>
      <c r="N39" s="44" t="s">
        <v>750</v>
      </c>
      <c r="O39" s="86">
        <v>42795</v>
      </c>
      <c r="P39" s="84">
        <v>0</v>
      </c>
      <c r="Q39" s="84">
        <v>0</v>
      </c>
      <c r="R39" s="84">
        <v>0</v>
      </c>
      <c r="S39" s="84">
        <v>0</v>
      </c>
      <c r="T39" s="46" t="s">
        <v>529</v>
      </c>
      <c r="U39" s="46" t="s">
        <v>529</v>
      </c>
    </row>
    <row r="40" spans="2:21" ht="132.75" customHeight="1" x14ac:dyDescent="0.25">
      <c r="B40" s="79" t="s">
        <v>599</v>
      </c>
      <c r="C40" s="44" t="s">
        <v>670</v>
      </c>
      <c r="D40" s="81" t="s">
        <v>570</v>
      </c>
      <c r="E40" s="44" t="s">
        <v>679</v>
      </c>
      <c r="F40" s="44" t="s">
        <v>805</v>
      </c>
      <c r="G40" s="44" t="s">
        <v>696</v>
      </c>
      <c r="H40" s="84">
        <v>0</v>
      </c>
      <c r="I40" s="84">
        <v>0</v>
      </c>
      <c r="J40" s="84">
        <v>0</v>
      </c>
      <c r="K40" s="84">
        <v>120500</v>
      </c>
      <c r="L40" s="85" t="s">
        <v>789</v>
      </c>
      <c r="M40" s="83" t="s">
        <v>757</v>
      </c>
      <c r="N40" s="44" t="s">
        <v>790</v>
      </c>
      <c r="O40" s="86">
        <v>42795</v>
      </c>
      <c r="P40" s="84">
        <v>0</v>
      </c>
      <c r="Q40" s="84">
        <v>0</v>
      </c>
      <c r="R40" s="84">
        <v>0</v>
      </c>
      <c r="S40" s="84">
        <v>0</v>
      </c>
      <c r="T40" s="46" t="s">
        <v>529</v>
      </c>
      <c r="U40" s="46" t="s">
        <v>529</v>
      </c>
    </row>
    <row r="41" spans="2:21" ht="75" x14ac:dyDescent="0.25">
      <c r="B41" s="79" t="s">
        <v>600</v>
      </c>
      <c r="C41" s="44" t="s">
        <v>671</v>
      </c>
      <c r="D41" s="81" t="s">
        <v>583</v>
      </c>
      <c r="E41" s="44" t="s">
        <v>679</v>
      </c>
      <c r="F41" s="44" t="s">
        <v>690</v>
      </c>
      <c r="G41" s="44" t="s">
        <v>697</v>
      </c>
      <c r="H41" s="84">
        <v>0</v>
      </c>
      <c r="I41" s="84">
        <v>0</v>
      </c>
      <c r="J41" s="84">
        <v>0</v>
      </c>
      <c r="K41" s="84">
        <v>0</v>
      </c>
      <c r="L41" s="102" t="s">
        <v>797</v>
      </c>
      <c r="M41" s="83" t="s">
        <v>757</v>
      </c>
      <c r="N41" s="44" t="s">
        <v>774</v>
      </c>
      <c r="O41" s="86">
        <v>42795</v>
      </c>
      <c r="P41" s="84">
        <v>0</v>
      </c>
      <c r="Q41" s="84">
        <v>0</v>
      </c>
      <c r="R41" s="84">
        <v>0</v>
      </c>
      <c r="S41" s="84">
        <v>0</v>
      </c>
      <c r="T41" s="46" t="s">
        <v>529</v>
      </c>
      <c r="U41" s="46" t="s">
        <v>529</v>
      </c>
    </row>
    <row r="42" spans="2:21" ht="78.75" customHeight="1" x14ac:dyDescent="0.25">
      <c r="B42" s="79" t="s">
        <v>601</v>
      </c>
      <c r="C42" s="44" t="s">
        <v>629</v>
      </c>
      <c r="D42" s="81" t="s">
        <v>582</v>
      </c>
      <c r="E42" s="44" t="s">
        <v>679</v>
      </c>
      <c r="F42" s="105" t="s">
        <v>806</v>
      </c>
      <c r="G42" s="44" t="s">
        <v>698</v>
      </c>
      <c r="H42" s="84">
        <v>0</v>
      </c>
      <c r="I42" s="84">
        <v>0</v>
      </c>
      <c r="J42" s="84">
        <v>0</v>
      </c>
      <c r="K42" s="84">
        <v>40000</v>
      </c>
      <c r="L42" s="102" t="s">
        <v>781</v>
      </c>
      <c r="M42" s="44" t="s">
        <v>762</v>
      </c>
      <c r="N42" s="44" t="s">
        <v>751</v>
      </c>
      <c r="O42" s="86">
        <v>42795</v>
      </c>
      <c r="P42" s="84">
        <v>0</v>
      </c>
      <c r="Q42" s="84">
        <v>0</v>
      </c>
      <c r="R42" s="84">
        <v>0</v>
      </c>
      <c r="S42" s="84">
        <v>0</v>
      </c>
      <c r="T42" s="46" t="s">
        <v>529</v>
      </c>
      <c r="U42" s="46" t="s">
        <v>529</v>
      </c>
    </row>
    <row r="43" spans="2:21" ht="120" customHeight="1" x14ac:dyDescent="0.25">
      <c r="B43" s="79" t="s">
        <v>602</v>
      </c>
      <c r="C43" s="44" t="s">
        <v>630</v>
      </c>
      <c r="D43" s="81" t="s">
        <v>570</v>
      </c>
      <c r="E43" s="44" t="s">
        <v>679</v>
      </c>
      <c r="F43" s="44" t="s">
        <v>763</v>
      </c>
      <c r="G43" s="44" t="s">
        <v>709</v>
      </c>
      <c r="H43" s="84">
        <v>0</v>
      </c>
      <c r="I43" s="84">
        <v>0</v>
      </c>
      <c r="J43" s="84">
        <v>0</v>
      </c>
      <c r="K43" s="84">
        <v>45000</v>
      </c>
      <c r="L43" s="85" t="s">
        <v>791</v>
      </c>
      <c r="M43" s="83" t="s">
        <v>757</v>
      </c>
      <c r="N43" s="44" t="s">
        <v>792</v>
      </c>
      <c r="O43" s="86">
        <v>42795</v>
      </c>
      <c r="P43" s="84">
        <v>0</v>
      </c>
      <c r="Q43" s="84">
        <v>0</v>
      </c>
      <c r="R43" s="84">
        <v>0</v>
      </c>
      <c r="S43" s="84">
        <v>0</v>
      </c>
      <c r="T43" s="46" t="s">
        <v>529</v>
      </c>
      <c r="U43" s="46" t="s">
        <v>529</v>
      </c>
    </row>
    <row r="44" spans="2:21" ht="158.25" customHeight="1" x14ac:dyDescent="0.25">
      <c r="B44" s="79" t="s">
        <v>603</v>
      </c>
      <c r="C44" s="78" t="s">
        <v>672</v>
      </c>
      <c r="D44" s="81" t="s">
        <v>583</v>
      </c>
      <c r="E44" s="44" t="s">
        <v>679</v>
      </c>
      <c r="F44" s="44" t="s">
        <v>690</v>
      </c>
      <c r="G44" s="44" t="s">
        <v>699</v>
      </c>
      <c r="H44" s="84">
        <v>0</v>
      </c>
      <c r="I44" s="84">
        <v>0</v>
      </c>
      <c r="J44" s="84">
        <v>0</v>
      </c>
      <c r="K44" s="84">
        <v>0</v>
      </c>
      <c r="L44" s="85" t="s">
        <v>775</v>
      </c>
      <c r="M44" s="83" t="s">
        <v>757</v>
      </c>
      <c r="N44" s="44" t="s">
        <v>776</v>
      </c>
      <c r="O44" s="86">
        <v>43891</v>
      </c>
      <c r="P44" s="84">
        <v>0</v>
      </c>
      <c r="Q44" s="84">
        <v>0</v>
      </c>
      <c r="R44" s="84">
        <v>0</v>
      </c>
      <c r="S44" s="84">
        <v>0</v>
      </c>
      <c r="T44" s="46" t="s">
        <v>529</v>
      </c>
      <c r="U44" s="46" t="s">
        <v>528</v>
      </c>
    </row>
    <row r="45" spans="2:21" ht="172.5" customHeight="1" x14ac:dyDescent="0.25">
      <c r="B45" s="79" t="s">
        <v>604</v>
      </c>
      <c r="C45" s="44" t="s">
        <v>674</v>
      </c>
      <c r="D45" s="81" t="s">
        <v>583</v>
      </c>
      <c r="E45" s="44" t="s">
        <v>676</v>
      </c>
      <c r="F45" s="44" t="s">
        <v>690</v>
      </c>
      <c r="G45" s="44" t="s">
        <v>700</v>
      </c>
      <c r="H45" s="84">
        <v>0</v>
      </c>
      <c r="I45" s="84">
        <v>0</v>
      </c>
      <c r="J45" s="84">
        <v>0</v>
      </c>
      <c r="K45" s="84">
        <v>0</v>
      </c>
      <c r="L45" s="85" t="s">
        <v>798</v>
      </c>
      <c r="M45" s="83" t="s">
        <v>757</v>
      </c>
      <c r="N45" s="44" t="s">
        <v>752</v>
      </c>
      <c r="O45" s="86">
        <v>42430</v>
      </c>
      <c r="P45" s="84">
        <v>0</v>
      </c>
      <c r="Q45" s="84">
        <v>0</v>
      </c>
      <c r="R45" s="84">
        <v>0</v>
      </c>
      <c r="S45" s="84">
        <v>0</v>
      </c>
      <c r="T45" s="46" t="s">
        <v>529</v>
      </c>
      <c r="U45" s="46" t="s">
        <v>529</v>
      </c>
    </row>
    <row r="46" spans="2:21" ht="111" customHeight="1" x14ac:dyDescent="0.25">
      <c r="B46" s="79" t="s">
        <v>605</v>
      </c>
      <c r="C46" s="44" t="s">
        <v>631</v>
      </c>
      <c r="D46" s="81" t="s">
        <v>583</v>
      </c>
      <c r="E46" s="44" t="s">
        <v>677</v>
      </c>
      <c r="F46" s="44" t="s">
        <v>690</v>
      </c>
      <c r="G46" s="44" t="s">
        <v>700</v>
      </c>
      <c r="H46" s="84">
        <v>0</v>
      </c>
      <c r="I46" s="84">
        <v>0</v>
      </c>
      <c r="J46" s="84">
        <v>0</v>
      </c>
      <c r="K46" s="84">
        <v>0</v>
      </c>
      <c r="L46" s="85" t="s">
        <v>753</v>
      </c>
      <c r="M46" s="44" t="s">
        <v>754</v>
      </c>
      <c r="N46" s="44" t="s">
        <v>755</v>
      </c>
      <c r="O46" s="86">
        <v>43891</v>
      </c>
      <c r="P46" s="84">
        <v>0</v>
      </c>
      <c r="Q46" s="84">
        <v>0</v>
      </c>
      <c r="R46" s="84">
        <v>0</v>
      </c>
      <c r="S46" s="84">
        <v>0</v>
      </c>
      <c r="T46" s="46" t="s">
        <v>529</v>
      </c>
      <c r="U46" s="46" t="s">
        <v>529</v>
      </c>
    </row>
    <row r="47" spans="2:21" ht="116.25" customHeight="1" thickBot="1" x14ac:dyDescent="0.3">
      <c r="B47" s="79" t="s">
        <v>606</v>
      </c>
      <c r="C47" s="44" t="s">
        <v>632</v>
      </c>
      <c r="D47" s="81" t="s">
        <v>583</v>
      </c>
      <c r="E47" s="82" t="s">
        <v>680</v>
      </c>
      <c r="F47" s="44" t="s">
        <v>690</v>
      </c>
      <c r="G47" s="44" t="s">
        <v>700</v>
      </c>
      <c r="H47" s="84">
        <v>0</v>
      </c>
      <c r="I47" s="84">
        <v>0</v>
      </c>
      <c r="J47" s="84">
        <v>0</v>
      </c>
      <c r="K47" s="84">
        <v>0</v>
      </c>
      <c r="L47" s="85" t="s">
        <v>764</v>
      </c>
      <c r="M47" s="83" t="s">
        <v>757</v>
      </c>
      <c r="N47" s="44" t="s">
        <v>756</v>
      </c>
      <c r="O47" s="87">
        <v>42430</v>
      </c>
      <c r="P47" s="88">
        <v>0</v>
      </c>
      <c r="Q47" s="88">
        <v>0</v>
      </c>
      <c r="R47" s="88">
        <v>0</v>
      </c>
      <c r="S47" s="88">
        <v>0</v>
      </c>
      <c r="T47" s="47" t="s">
        <v>529</v>
      </c>
      <c r="U47" s="47" t="s">
        <v>529</v>
      </c>
    </row>
    <row r="48" spans="2:21" ht="171" customHeight="1" thickBot="1" x14ac:dyDescent="0.3">
      <c r="B48" s="80" t="s">
        <v>634</v>
      </c>
      <c r="C48" s="44" t="s">
        <v>662</v>
      </c>
      <c r="D48" s="89" t="s">
        <v>583</v>
      </c>
      <c r="E48" s="82" t="s">
        <v>681</v>
      </c>
      <c r="F48" s="44" t="s">
        <v>807</v>
      </c>
      <c r="G48" s="44" t="s">
        <v>701</v>
      </c>
      <c r="H48" s="84">
        <v>0</v>
      </c>
      <c r="I48" s="84">
        <v>0</v>
      </c>
      <c r="J48" s="84">
        <v>0</v>
      </c>
      <c r="K48" s="84">
        <v>0</v>
      </c>
      <c r="L48" s="85" t="s">
        <v>765</v>
      </c>
      <c r="M48" s="83" t="s">
        <v>757</v>
      </c>
      <c r="N48" s="44" t="s">
        <v>756</v>
      </c>
      <c r="O48" s="87">
        <v>42430</v>
      </c>
      <c r="P48" s="88">
        <v>0</v>
      </c>
      <c r="Q48" s="88">
        <v>0</v>
      </c>
      <c r="R48" s="88">
        <v>0</v>
      </c>
      <c r="S48" s="88">
        <v>0</v>
      </c>
      <c r="T48" s="47" t="s">
        <v>529</v>
      </c>
      <c r="U48" s="47" t="s">
        <v>528</v>
      </c>
    </row>
    <row r="49" spans="2:21" ht="156.75" customHeight="1" thickBot="1" x14ac:dyDescent="0.3">
      <c r="B49" s="79" t="s">
        <v>644</v>
      </c>
      <c r="C49" s="90" t="s">
        <v>663</v>
      </c>
      <c r="D49" s="81" t="s">
        <v>583</v>
      </c>
      <c r="E49" s="82" t="s">
        <v>681</v>
      </c>
      <c r="F49" s="44" t="s">
        <v>687</v>
      </c>
      <c r="G49" s="44" t="s">
        <v>702</v>
      </c>
      <c r="H49" s="84">
        <v>0</v>
      </c>
      <c r="I49" s="84">
        <v>0</v>
      </c>
      <c r="J49" s="84">
        <v>0</v>
      </c>
      <c r="K49" s="84">
        <v>0</v>
      </c>
      <c r="L49" s="85" t="s">
        <v>766</v>
      </c>
      <c r="M49" s="83" t="s">
        <v>757</v>
      </c>
      <c r="N49" s="44" t="s">
        <v>756</v>
      </c>
      <c r="O49" s="87">
        <v>42795</v>
      </c>
      <c r="P49" s="88">
        <v>0</v>
      </c>
      <c r="Q49" s="88">
        <v>0</v>
      </c>
      <c r="R49" s="88">
        <v>0</v>
      </c>
      <c r="S49" s="88">
        <v>0</v>
      </c>
      <c r="T49" s="47" t="s">
        <v>529</v>
      </c>
      <c r="U49" s="47" t="s">
        <v>529</v>
      </c>
    </row>
    <row r="50" spans="2:21" ht="141.75" customHeight="1" thickBot="1" x14ac:dyDescent="0.3">
      <c r="B50" s="79" t="s">
        <v>645</v>
      </c>
      <c r="C50" s="44" t="s">
        <v>664</v>
      </c>
      <c r="D50" s="81" t="s">
        <v>583</v>
      </c>
      <c r="E50" s="82" t="s">
        <v>682</v>
      </c>
      <c r="F50" s="44" t="s">
        <v>688</v>
      </c>
      <c r="G50" s="44" t="s">
        <v>703</v>
      </c>
      <c r="H50" s="84">
        <v>0</v>
      </c>
      <c r="I50" s="84">
        <v>0</v>
      </c>
      <c r="J50" s="84">
        <v>0</v>
      </c>
      <c r="K50" s="84">
        <v>0</v>
      </c>
      <c r="L50" s="85" t="s">
        <v>767</v>
      </c>
      <c r="M50" s="44" t="s">
        <v>736</v>
      </c>
      <c r="N50" s="44" t="s">
        <v>735</v>
      </c>
      <c r="O50" s="87">
        <v>42795</v>
      </c>
      <c r="P50" s="88">
        <v>0</v>
      </c>
      <c r="Q50" s="88">
        <v>0</v>
      </c>
      <c r="R50" s="88">
        <v>0</v>
      </c>
      <c r="S50" s="88">
        <v>0</v>
      </c>
      <c r="T50" s="47" t="s">
        <v>529</v>
      </c>
      <c r="U50" s="47" t="s">
        <v>529</v>
      </c>
    </row>
    <row r="51" spans="2:21" ht="96.75" customHeight="1" thickBot="1" x14ac:dyDescent="0.3">
      <c r="B51" s="79" t="s">
        <v>646</v>
      </c>
      <c r="C51" s="44" t="s">
        <v>665</v>
      </c>
      <c r="D51" s="81" t="s">
        <v>583</v>
      </c>
      <c r="E51" s="82" t="s">
        <v>681</v>
      </c>
      <c r="F51" s="44" t="s">
        <v>690</v>
      </c>
      <c r="G51" s="44" t="s">
        <v>710</v>
      </c>
      <c r="H51" s="84">
        <v>0</v>
      </c>
      <c r="I51" s="84">
        <v>0</v>
      </c>
      <c r="J51" s="84">
        <v>0</v>
      </c>
      <c r="K51" s="84">
        <v>0</v>
      </c>
      <c r="L51" s="85" t="s">
        <v>768</v>
      </c>
      <c r="M51" s="44" t="s">
        <v>758</v>
      </c>
      <c r="N51" s="44" t="s">
        <v>759</v>
      </c>
      <c r="O51" s="87">
        <v>42795</v>
      </c>
      <c r="P51" s="88">
        <v>0</v>
      </c>
      <c r="Q51" s="88">
        <v>0</v>
      </c>
      <c r="R51" s="88">
        <v>0</v>
      </c>
      <c r="S51" s="88">
        <v>0</v>
      </c>
      <c r="T51" s="47" t="s">
        <v>529</v>
      </c>
      <c r="U51" s="47" t="s">
        <v>529</v>
      </c>
    </row>
    <row r="52" spans="2:21" ht="90.75" thickBot="1" x14ac:dyDescent="0.3">
      <c r="B52" s="79" t="s">
        <v>647</v>
      </c>
      <c r="C52" s="44" t="s">
        <v>666</v>
      </c>
      <c r="D52" s="81" t="s">
        <v>26</v>
      </c>
      <c r="E52" s="82" t="s">
        <v>711</v>
      </c>
      <c r="F52" s="44" t="s">
        <v>689</v>
      </c>
      <c r="G52" s="44" t="s">
        <v>704</v>
      </c>
      <c r="H52" s="84">
        <v>0</v>
      </c>
      <c r="I52" s="84">
        <v>0</v>
      </c>
      <c r="J52" s="84">
        <v>0</v>
      </c>
      <c r="K52" s="84">
        <v>0</v>
      </c>
      <c r="L52" s="85" t="s">
        <v>734</v>
      </c>
      <c r="M52" s="44" t="s">
        <v>732</v>
      </c>
      <c r="N52" s="44" t="s">
        <v>733</v>
      </c>
      <c r="O52" s="87">
        <v>42795</v>
      </c>
      <c r="P52" s="88">
        <v>0</v>
      </c>
      <c r="Q52" s="88">
        <v>0</v>
      </c>
      <c r="R52" s="88">
        <v>0</v>
      </c>
      <c r="S52" s="88">
        <v>0</v>
      </c>
      <c r="T52" s="47" t="s">
        <v>529</v>
      </c>
      <c r="U52" s="47" t="s">
        <v>529</v>
      </c>
    </row>
    <row r="53" spans="2:21" ht="90.75" thickBot="1" x14ac:dyDescent="0.3">
      <c r="B53" s="79" t="s">
        <v>648</v>
      </c>
      <c r="C53" s="44" t="s">
        <v>667</v>
      </c>
      <c r="D53" s="81" t="s">
        <v>26</v>
      </c>
      <c r="E53" s="82" t="s">
        <v>711</v>
      </c>
      <c r="F53" s="44" t="s">
        <v>689</v>
      </c>
      <c r="G53" s="44" t="s">
        <v>704</v>
      </c>
      <c r="H53" s="84">
        <v>0</v>
      </c>
      <c r="I53" s="84">
        <v>0</v>
      </c>
      <c r="J53" s="84">
        <v>0</v>
      </c>
      <c r="K53" s="84">
        <v>0</v>
      </c>
      <c r="L53" s="85" t="s">
        <v>725</v>
      </c>
      <c r="M53" s="44" t="s">
        <v>731</v>
      </c>
      <c r="N53" s="44" t="s">
        <v>730</v>
      </c>
      <c r="O53" s="87">
        <v>42430</v>
      </c>
      <c r="P53" s="88">
        <v>0</v>
      </c>
      <c r="Q53" s="88">
        <v>0</v>
      </c>
      <c r="R53" s="88">
        <v>0</v>
      </c>
      <c r="S53" s="88">
        <v>0</v>
      </c>
      <c r="T53" s="47" t="s">
        <v>529</v>
      </c>
      <c r="U53" s="47" t="s">
        <v>529</v>
      </c>
    </row>
    <row r="54" spans="2:21" ht="115.5" customHeight="1" thickBot="1" x14ac:dyDescent="0.3">
      <c r="B54" s="79" t="s">
        <v>649</v>
      </c>
      <c r="C54" s="44" t="s">
        <v>668</v>
      </c>
      <c r="D54" s="81" t="s">
        <v>570</v>
      </c>
      <c r="E54" s="82" t="s">
        <v>683</v>
      </c>
      <c r="F54" s="44" t="s">
        <v>690</v>
      </c>
      <c r="G54" s="44" t="s">
        <v>720</v>
      </c>
      <c r="H54" s="84">
        <v>0</v>
      </c>
      <c r="I54" s="84">
        <v>0</v>
      </c>
      <c r="J54" s="84">
        <v>0</v>
      </c>
      <c r="K54" s="84">
        <v>6000</v>
      </c>
      <c r="L54" s="85" t="s">
        <v>726</v>
      </c>
      <c r="M54" s="44" t="s">
        <v>727</v>
      </c>
      <c r="N54" s="44" t="s">
        <v>760</v>
      </c>
      <c r="O54" s="87">
        <v>43160</v>
      </c>
      <c r="P54" s="88">
        <v>0</v>
      </c>
      <c r="Q54" s="88">
        <v>0</v>
      </c>
      <c r="R54" s="88">
        <v>0</v>
      </c>
      <c r="S54" s="88">
        <v>0</v>
      </c>
      <c r="T54" s="47" t="s">
        <v>529</v>
      </c>
      <c r="U54" s="47" t="s">
        <v>529</v>
      </c>
    </row>
    <row r="55" spans="2:21" ht="119.25" customHeight="1" thickBot="1" x14ac:dyDescent="0.3">
      <c r="B55" s="79" t="s">
        <v>650</v>
      </c>
      <c r="C55" s="44" t="s">
        <v>669</v>
      </c>
      <c r="D55" s="81" t="s">
        <v>583</v>
      </c>
      <c r="E55" s="82" t="s">
        <v>683</v>
      </c>
      <c r="F55" s="44" t="s">
        <v>690</v>
      </c>
      <c r="G55" s="44" t="s">
        <v>705</v>
      </c>
      <c r="H55" s="84">
        <v>0</v>
      </c>
      <c r="I55" s="84">
        <v>0</v>
      </c>
      <c r="J55" s="84">
        <v>0</v>
      </c>
      <c r="K55" s="84">
        <v>0</v>
      </c>
      <c r="L55" s="85" t="s">
        <v>723</v>
      </c>
      <c r="M55" s="44" t="s">
        <v>729</v>
      </c>
      <c r="N55" s="44" t="s">
        <v>728</v>
      </c>
      <c r="O55" s="87">
        <v>43891</v>
      </c>
      <c r="P55" s="88">
        <v>0</v>
      </c>
      <c r="Q55" s="88">
        <v>0</v>
      </c>
      <c r="R55" s="88">
        <v>0</v>
      </c>
      <c r="S55" s="88">
        <v>0</v>
      </c>
      <c r="T55" s="47" t="s">
        <v>529</v>
      </c>
      <c r="U55" s="47" t="s">
        <v>529</v>
      </c>
    </row>
    <row r="56" spans="2:21" ht="159.75" customHeight="1" thickBot="1" x14ac:dyDescent="0.3">
      <c r="B56" s="79" t="s">
        <v>651</v>
      </c>
      <c r="C56" s="44" t="s">
        <v>799</v>
      </c>
      <c r="D56" s="81" t="s">
        <v>570</v>
      </c>
      <c r="E56" s="82" t="s">
        <v>800</v>
      </c>
      <c r="F56" s="44" t="s">
        <v>801</v>
      </c>
      <c r="G56" s="44" t="s">
        <v>802</v>
      </c>
      <c r="H56" s="84">
        <v>0</v>
      </c>
      <c r="I56" s="84">
        <v>0</v>
      </c>
      <c r="J56" s="84">
        <v>0</v>
      </c>
      <c r="K56" s="84">
        <v>100901</v>
      </c>
      <c r="L56" s="85" t="s">
        <v>803</v>
      </c>
      <c r="M56" s="83" t="s">
        <v>757</v>
      </c>
      <c r="N56" s="44" t="s">
        <v>804</v>
      </c>
      <c r="O56" s="87">
        <v>42430</v>
      </c>
      <c r="P56" s="88">
        <v>0</v>
      </c>
      <c r="Q56" s="88">
        <v>0</v>
      </c>
      <c r="R56" s="88">
        <v>0</v>
      </c>
      <c r="S56" s="88">
        <v>0</v>
      </c>
      <c r="T56" s="47" t="s">
        <v>529</v>
      </c>
      <c r="U56" s="47" t="s">
        <v>528</v>
      </c>
    </row>
    <row r="142" spans="2:3" hidden="1" x14ac:dyDescent="0.25">
      <c r="C142" t="s">
        <v>472</v>
      </c>
    </row>
    <row r="143" spans="2:3" hidden="1" x14ac:dyDescent="0.25">
      <c r="B143" t="s">
        <v>160</v>
      </c>
      <c r="C143" t="s">
        <v>161</v>
      </c>
    </row>
    <row r="144" spans="2:3" hidden="1" x14ac:dyDescent="0.25">
      <c r="B144" t="s">
        <v>324</v>
      </c>
      <c r="C144" t="s">
        <v>325</v>
      </c>
    </row>
    <row r="145" spans="2:3" hidden="1" x14ac:dyDescent="0.25">
      <c r="B145" t="s">
        <v>364</v>
      </c>
      <c r="C145" t="s">
        <v>365</v>
      </c>
    </row>
    <row r="146" spans="2:3" hidden="1" x14ac:dyDescent="0.25">
      <c r="B146" t="s">
        <v>402</v>
      </c>
      <c r="C146" t="s">
        <v>403</v>
      </c>
    </row>
    <row r="147" spans="2:3" hidden="1" x14ac:dyDescent="0.25">
      <c r="B147" t="s">
        <v>404</v>
      </c>
      <c r="C147" t="s">
        <v>405</v>
      </c>
    </row>
    <row r="148" spans="2:3" hidden="1" x14ac:dyDescent="0.25">
      <c r="B148" t="s">
        <v>150</v>
      </c>
      <c r="C148" t="s">
        <v>151</v>
      </c>
    </row>
    <row r="149" spans="2:3" hidden="1" x14ac:dyDescent="0.25">
      <c r="B149" t="s">
        <v>244</v>
      </c>
      <c r="C149" t="s">
        <v>245</v>
      </c>
    </row>
    <row r="150" spans="2:3" hidden="1" x14ac:dyDescent="0.25">
      <c r="B150" t="s">
        <v>152</v>
      </c>
      <c r="C150" t="s">
        <v>153</v>
      </c>
    </row>
    <row r="151" spans="2:3" hidden="1" x14ac:dyDescent="0.25">
      <c r="B151" t="s">
        <v>302</v>
      </c>
      <c r="C151" t="s">
        <v>303</v>
      </c>
    </row>
    <row r="152" spans="2:3" hidden="1" x14ac:dyDescent="0.25">
      <c r="B152" t="s">
        <v>258</v>
      </c>
      <c r="C152" t="s">
        <v>259</v>
      </c>
    </row>
    <row r="153" spans="2:3" hidden="1" x14ac:dyDescent="0.25">
      <c r="B153" t="s">
        <v>406</v>
      </c>
      <c r="C153" t="s">
        <v>407</v>
      </c>
    </row>
    <row r="154" spans="2:3" hidden="1" x14ac:dyDescent="0.25">
      <c r="B154" t="s">
        <v>194</v>
      </c>
      <c r="C154" t="s">
        <v>195</v>
      </c>
    </row>
    <row r="155" spans="2:3" hidden="1" x14ac:dyDescent="0.25">
      <c r="B155" t="s">
        <v>196</v>
      </c>
      <c r="C155" t="s">
        <v>197</v>
      </c>
    </row>
    <row r="156" spans="2:3" hidden="1" x14ac:dyDescent="0.25">
      <c r="B156" t="s">
        <v>96</v>
      </c>
      <c r="C156" t="s">
        <v>97</v>
      </c>
    </row>
    <row r="157" spans="2:3" hidden="1" x14ac:dyDescent="0.25">
      <c r="B157" t="s">
        <v>98</v>
      </c>
      <c r="C157" t="s">
        <v>99</v>
      </c>
    </row>
    <row r="158" spans="2:3" hidden="1" x14ac:dyDescent="0.25">
      <c r="B158" t="s">
        <v>72</v>
      </c>
      <c r="C158" t="s">
        <v>73</v>
      </c>
    </row>
    <row r="159" spans="2:3" hidden="1" x14ac:dyDescent="0.25">
      <c r="B159" t="s">
        <v>366</v>
      </c>
      <c r="C159" t="s">
        <v>367</v>
      </c>
    </row>
    <row r="160" spans="2:3" hidden="1" x14ac:dyDescent="0.25">
      <c r="B160" t="s">
        <v>162</v>
      </c>
      <c r="C160" t="s">
        <v>163</v>
      </c>
    </row>
    <row r="161" spans="2:3" hidden="1" x14ac:dyDescent="0.25">
      <c r="B161" t="s">
        <v>164</v>
      </c>
      <c r="C161" t="s">
        <v>165</v>
      </c>
    </row>
    <row r="162" spans="2:3" hidden="1" x14ac:dyDescent="0.25">
      <c r="B162" t="s">
        <v>408</v>
      </c>
      <c r="C162" t="s">
        <v>409</v>
      </c>
    </row>
    <row r="163" spans="2:3" hidden="1" x14ac:dyDescent="0.25">
      <c r="B163" t="s">
        <v>340</v>
      </c>
      <c r="C163" t="s">
        <v>341</v>
      </c>
    </row>
    <row r="164" spans="2:3" hidden="1" x14ac:dyDescent="0.25">
      <c r="B164" t="s">
        <v>310</v>
      </c>
      <c r="C164" t="s">
        <v>311</v>
      </c>
    </row>
    <row r="165" spans="2:3" hidden="1" x14ac:dyDescent="0.25">
      <c r="B165" t="s">
        <v>410</v>
      </c>
      <c r="C165" t="s">
        <v>411</v>
      </c>
    </row>
    <row r="166" spans="2:3" hidden="1" x14ac:dyDescent="0.25">
      <c r="B166" t="s">
        <v>74</v>
      </c>
      <c r="C166" t="s">
        <v>75</v>
      </c>
    </row>
    <row r="167" spans="2:3" hidden="1" x14ac:dyDescent="0.25">
      <c r="B167" t="s">
        <v>166</v>
      </c>
      <c r="C167" t="s">
        <v>167</v>
      </c>
    </row>
    <row r="168" spans="2:3" hidden="1" x14ac:dyDescent="0.25">
      <c r="B168" t="s">
        <v>228</v>
      </c>
      <c r="C168" t="s">
        <v>229</v>
      </c>
    </row>
    <row r="169" spans="2:3" hidden="1" x14ac:dyDescent="0.25">
      <c r="B169" t="s">
        <v>412</v>
      </c>
      <c r="C169" t="s">
        <v>413</v>
      </c>
    </row>
    <row r="170" spans="2:3" hidden="1" x14ac:dyDescent="0.25">
      <c r="B170" t="s">
        <v>286</v>
      </c>
      <c r="C170" t="s">
        <v>287</v>
      </c>
    </row>
    <row r="171" spans="2:3" hidden="1" x14ac:dyDescent="0.25">
      <c r="B171" t="s">
        <v>326</v>
      </c>
      <c r="C171" t="s">
        <v>327</v>
      </c>
    </row>
    <row r="172" spans="2:3" hidden="1" x14ac:dyDescent="0.25">
      <c r="B172" t="s">
        <v>246</v>
      </c>
      <c r="C172" t="s">
        <v>247</v>
      </c>
    </row>
    <row r="173" spans="2:3" hidden="1" x14ac:dyDescent="0.25">
      <c r="B173" t="s">
        <v>414</v>
      </c>
      <c r="C173" t="s">
        <v>415</v>
      </c>
    </row>
    <row r="174" spans="2:3" hidden="1" x14ac:dyDescent="0.25">
      <c r="B174" t="s">
        <v>76</v>
      </c>
      <c r="C174" t="s">
        <v>77</v>
      </c>
    </row>
    <row r="175" spans="2:3" hidden="1" x14ac:dyDescent="0.25">
      <c r="B175" t="s">
        <v>368</v>
      </c>
      <c r="C175" t="s">
        <v>369</v>
      </c>
    </row>
    <row r="176" spans="2:3" hidden="1" x14ac:dyDescent="0.25">
      <c r="B176" t="s">
        <v>100</v>
      </c>
      <c r="C176" t="s">
        <v>101</v>
      </c>
    </row>
    <row r="177" spans="2:3" hidden="1" x14ac:dyDescent="0.25">
      <c r="B177" t="s">
        <v>416</v>
      </c>
      <c r="C177" t="s">
        <v>417</v>
      </c>
    </row>
    <row r="178" spans="2:3" hidden="1" x14ac:dyDescent="0.25">
      <c r="B178" t="s">
        <v>342</v>
      </c>
      <c r="C178" t="s">
        <v>343</v>
      </c>
    </row>
    <row r="179" spans="2:3" hidden="1" x14ac:dyDescent="0.25">
      <c r="B179" t="s">
        <v>260</v>
      </c>
      <c r="C179" t="s">
        <v>261</v>
      </c>
    </row>
    <row r="180" spans="2:3" hidden="1" x14ac:dyDescent="0.25">
      <c r="B180" t="s">
        <v>180</v>
      </c>
      <c r="C180" t="s">
        <v>181</v>
      </c>
    </row>
    <row r="181" spans="2:3" hidden="1" x14ac:dyDescent="0.25">
      <c r="B181" t="s">
        <v>344</v>
      </c>
      <c r="C181" t="s">
        <v>345</v>
      </c>
    </row>
    <row r="182" spans="2:3" hidden="1" x14ac:dyDescent="0.25">
      <c r="B182" t="s">
        <v>418</v>
      </c>
      <c r="C182" t="s">
        <v>419</v>
      </c>
    </row>
    <row r="183" spans="2:3" hidden="1" x14ac:dyDescent="0.25">
      <c r="B183" t="s">
        <v>124</v>
      </c>
      <c r="C183" t="s">
        <v>125</v>
      </c>
    </row>
    <row r="184" spans="2:3" hidden="1" x14ac:dyDescent="0.25">
      <c r="B184" t="s">
        <v>62</v>
      </c>
      <c r="C184" t="s">
        <v>63</v>
      </c>
    </row>
    <row r="185" spans="2:3" hidden="1" x14ac:dyDescent="0.25">
      <c r="B185" t="s">
        <v>328</v>
      </c>
      <c r="C185" t="s">
        <v>329</v>
      </c>
    </row>
    <row r="186" spans="2:3" hidden="1" x14ac:dyDescent="0.25">
      <c r="B186" t="s">
        <v>154</v>
      </c>
      <c r="C186" t="s">
        <v>155</v>
      </c>
    </row>
    <row r="187" spans="2:3" hidden="1" x14ac:dyDescent="0.25">
      <c r="B187" t="s">
        <v>384</v>
      </c>
      <c r="C187" t="s">
        <v>385</v>
      </c>
    </row>
    <row r="188" spans="2:3" hidden="1" x14ac:dyDescent="0.25">
      <c r="B188" t="s">
        <v>198</v>
      </c>
      <c r="C188" t="s">
        <v>199</v>
      </c>
    </row>
    <row r="189" spans="2:3" hidden="1" x14ac:dyDescent="0.25">
      <c r="B189" t="s">
        <v>64</v>
      </c>
      <c r="C189" t="s">
        <v>65</v>
      </c>
    </row>
    <row r="190" spans="2:3" hidden="1" x14ac:dyDescent="0.25">
      <c r="B190" t="s">
        <v>420</v>
      </c>
      <c r="C190" t="s">
        <v>421</v>
      </c>
    </row>
    <row r="191" spans="2:3" hidden="1" x14ac:dyDescent="0.25">
      <c r="B191" t="s">
        <v>262</v>
      </c>
      <c r="C191" t="s">
        <v>263</v>
      </c>
    </row>
    <row r="192" spans="2:3" hidden="1" x14ac:dyDescent="0.25">
      <c r="B192" t="s">
        <v>102</v>
      </c>
      <c r="C192" t="s">
        <v>103</v>
      </c>
    </row>
    <row r="193" spans="2:3" hidden="1" x14ac:dyDescent="0.25">
      <c r="B193" t="s">
        <v>272</v>
      </c>
      <c r="C193" t="s">
        <v>273</v>
      </c>
    </row>
    <row r="194" spans="2:3" hidden="1" x14ac:dyDescent="0.25">
      <c r="B194" t="s">
        <v>134</v>
      </c>
      <c r="C194" t="s">
        <v>135</v>
      </c>
    </row>
    <row r="195" spans="2:3" hidden="1" x14ac:dyDescent="0.25">
      <c r="B195" t="s">
        <v>288</v>
      </c>
      <c r="C195" t="s">
        <v>289</v>
      </c>
    </row>
    <row r="196" spans="2:3" hidden="1" x14ac:dyDescent="0.25">
      <c r="B196" t="s">
        <v>346</v>
      </c>
      <c r="C196" t="s">
        <v>347</v>
      </c>
    </row>
    <row r="197" spans="2:3" hidden="1" x14ac:dyDescent="0.25">
      <c r="B197" t="s">
        <v>348</v>
      </c>
      <c r="C197" t="s">
        <v>349</v>
      </c>
    </row>
    <row r="198" spans="2:3" hidden="1" x14ac:dyDescent="0.25">
      <c r="B198" t="s">
        <v>50</v>
      </c>
      <c r="C198" t="s">
        <v>51</v>
      </c>
    </row>
    <row r="199" spans="2:3" hidden="1" x14ac:dyDescent="0.25">
      <c r="B199" t="s">
        <v>422</v>
      </c>
      <c r="C199" t="s">
        <v>423</v>
      </c>
    </row>
    <row r="200" spans="2:3" hidden="1" x14ac:dyDescent="0.25">
      <c r="B200" t="s">
        <v>208</v>
      </c>
      <c r="C200" t="s">
        <v>209</v>
      </c>
    </row>
    <row r="201" spans="2:3" hidden="1" x14ac:dyDescent="0.25">
      <c r="B201" t="s">
        <v>386</v>
      </c>
      <c r="C201" t="s">
        <v>387</v>
      </c>
    </row>
    <row r="202" spans="2:3" hidden="1" x14ac:dyDescent="0.25">
      <c r="B202" t="s">
        <v>104</v>
      </c>
      <c r="C202" t="s">
        <v>105</v>
      </c>
    </row>
    <row r="203" spans="2:3" hidden="1" x14ac:dyDescent="0.25">
      <c r="B203" t="s">
        <v>304</v>
      </c>
      <c r="C203" t="s">
        <v>305</v>
      </c>
    </row>
    <row r="204" spans="2:3" hidden="1" x14ac:dyDescent="0.25">
      <c r="B204" t="s">
        <v>230</v>
      </c>
      <c r="C204" t="s">
        <v>231</v>
      </c>
    </row>
    <row r="205" spans="2:3" hidden="1" x14ac:dyDescent="0.25">
      <c r="B205" t="s">
        <v>168</v>
      </c>
      <c r="C205" t="s">
        <v>169</v>
      </c>
    </row>
    <row r="206" spans="2:3" hidden="1" x14ac:dyDescent="0.25">
      <c r="B206" t="s">
        <v>106</v>
      </c>
      <c r="C206" t="s">
        <v>107</v>
      </c>
    </row>
    <row r="207" spans="2:3" hidden="1" x14ac:dyDescent="0.25">
      <c r="B207" t="s">
        <v>424</v>
      </c>
      <c r="C207" t="s">
        <v>425</v>
      </c>
    </row>
    <row r="208" spans="2:3" hidden="1" x14ac:dyDescent="0.25">
      <c r="B208" t="s">
        <v>350</v>
      </c>
      <c r="C208" t="s">
        <v>351</v>
      </c>
    </row>
    <row r="209" spans="2:3" hidden="1" x14ac:dyDescent="0.25">
      <c r="B209" t="s">
        <v>112</v>
      </c>
      <c r="C209" t="s">
        <v>113</v>
      </c>
    </row>
    <row r="210" spans="2:3" hidden="1" x14ac:dyDescent="0.25">
      <c r="B210" t="s">
        <v>136</v>
      </c>
      <c r="C210" t="s">
        <v>137</v>
      </c>
    </row>
    <row r="211" spans="2:3" hidden="1" x14ac:dyDescent="0.25">
      <c r="B211" t="s">
        <v>426</v>
      </c>
      <c r="C211" t="s">
        <v>427</v>
      </c>
    </row>
    <row r="212" spans="2:3" hidden="1" x14ac:dyDescent="0.25">
      <c r="B212" t="s">
        <v>210</v>
      </c>
      <c r="C212" t="s">
        <v>211</v>
      </c>
    </row>
    <row r="213" spans="2:3" hidden="1" x14ac:dyDescent="0.25">
      <c r="B213" t="s">
        <v>428</v>
      </c>
      <c r="C213" t="s">
        <v>429</v>
      </c>
    </row>
    <row r="214" spans="2:3" hidden="1" x14ac:dyDescent="0.25">
      <c r="B214" t="s">
        <v>138</v>
      </c>
      <c r="C214" t="s">
        <v>139</v>
      </c>
    </row>
    <row r="215" spans="2:3" hidden="1" x14ac:dyDescent="0.25">
      <c r="B215" t="s">
        <v>430</v>
      </c>
      <c r="C215" t="s">
        <v>431</v>
      </c>
    </row>
    <row r="216" spans="2:3" hidden="1" x14ac:dyDescent="0.25">
      <c r="B216" t="s">
        <v>66</v>
      </c>
      <c r="C216" t="s">
        <v>67</v>
      </c>
    </row>
    <row r="217" spans="2:3" hidden="1" x14ac:dyDescent="0.25">
      <c r="B217" t="s">
        <v>352</v>
      </c>
      <c r="C217" t="s">
        <v>353</v>
      </c>
    </row>
    <row r="218" spans="2:3" hidden="1" x14ac:dyDescent="0.25">
      <c r="B218" t="s">
        <v>432</v>
      </c>
      <c r="C218" t="s">
        <v>433</v>
      </c>
    </row>
    <row r="219" spans="2:3" hidden="1" x14ac:dyDescent="0.25">
      <c r="B219" t="s">
        <v>182</v>
      </c>
      <c r="C219" t="s">
        <v>183</v>
      </c>
    </row>
    <row r="220" spans="2:3" hidden="1" x14ac:dyDescent="0.25">
      <c r="B220" t="s">
        <v>264</v>
      </c>
      <c r="C220" t="s">
        <v>265</v>
      </c>
    </row>
    <row r="221" spans="2:3" hidden="1" x14ac:dyDescent="0.25">
      <c r="B221" t="s">
        <v>78</v>
      </c>
      <c r="C221" t="s">
        <v>79</v>
      </c>
    </row>
    <row r="222" spans="2:3" hidden="1" x14ac:dyDescent="0.25">
      <c r="B222" t="s">
        <v>354</v>
      </c>
      <c r="C222" t="s">
        <v>355</v>
      </c>
    </row>
    <row r="223" spans="2:3" hidden="1" x14ac:dyDescent="0.25">
      <c r="B223" t="s">
        <v>434</v>
      </c>
      <c r="C223" t="s">
        <v>435</v>
      </c>
    </row>
    <row r="224" spans="2:3" hidden="1" x14ac:dyDescent="0.25">
      <c r="B224" t="s">
        <v>356</v>
      </c>
      <c r="C224" t="s">
        <v>357</v>
      </c>
    </row>
    <row r="225" spans="2:3" hidden="1" x14ac:dyDescent="0.25">
      <c r="B225" t="s">
        <v>436</v>
      </c>
      <c r="C225" t="s">
        <v>437</v>
      </c>
    </row>
    <row r="226" spans="2:3" hidden="1" x14ac:dyDescent="0.25">
      <c r="B226" t="s">
        <v>140</v>
      </c>
      <c r="C226" t="s">
        <v>141</v>
      </c>
    </row>
    <row r="227" spans="2:3" hidden="1" x14ac:dyDescent="0.25">
      <c r="B227" t="s">
        <v>232</v>
      </c>
      <c r="C227" t="s">
        <v>233</v>
      </c>
    </row>
    <row r="228" spans="2:3" hidden="1" x14ac:dyDescent="0.25">
      <c r="B228" t="s">
        <v>388</v>
      </c>
      <c r="C228" t="s">
        <v>389</v>
      </c>
    </row>
    <row r="229" spans="2:3" hidden="1" x14ac:dyDescent="0.25">
      <c r="B229" t="s">
        <v>438</v>
      </c>
      <c r="C229" t="s">
        <v>439</v>
      </c>
    </row>
    <row r="230" spans="2:3" hidden="1" x14ac:dyDescent="0.25">
      <c r="B230" t="s">
        <v>318</v>
      </c>
      <c r="C230" t="s">
        <v>319</v>
      </c>
    </row>
    <row r="231" spans="2:3" hidden="1" x14ac:dyDescent="0.25">
      <c r="B231" t="s">
        <v>440</v>
      </c>
      <c r="C231" t="s">
        <v>441</v>
      </c>
    </row>
    <row r="232" spans="2:3" hidden="1" x14ac:dyDescent="0.25">
      <c r="B232" t="s">
        <v>114</v>
      </c>
      <c r="C232" t="s">
        <v>115</v>
      </c>
    </row>
    <row r="233" spans="2:3" hidden="1" x14ac:dyDescent="0.25">
      <c r="B233" t="s">
        <v>442</v>
      </c>
      <c r="C233" t="s">
        <v>443</v>
      </c>
    </row>
    <row r="234" spans="2:3" hidden="1" x14ac:dyDescent="0.25">
      <c r="B234" t="s">
        <v>108</v>
      </c>
      <c r="C234" t="s">
        <v>109</v>
      </c>
    </row>
    <row r="235" spans="2:3" hidden="1" x14ac:dyDescent="0.25">
      <c r="B235" t="s">
        <v>170</v>
      </c>
      <c r="C235" t="s">
        <v>171</v>
      </c>
    </row>
    <row r="236" spans="2:3" hidden="1" x14ac:dyDescent="0.25">
      <c r="B236" t="s">
        <v>172</v>
      </c>
      <c r="C236" t="s">
        <v>173</v>
      </c>
    </row>
    <row r="237" spans="2:3" hidden="1" x14ac:dyDescent="0.25">
      <c r="B237" t="s">
        <v>174</v>
      </c>
      <c r="C237" t="s">
        <v>175</v>
      </c>
    </row>
    <row r="238" spans="2:3" hidden="1" x14ac:dyDescent="0.25">
      <c r="B238" t="s">
        <v>274</v>
      </c>
      <c r="C238" t="s">
        <v>275</v>
      </c>
    </row>
    <row r="239" spans="2:3" hidden="1" x14ac:dyDescent="0.25">
      <c r="B239" t="s">
        <v>444</v>
      </c>
      <c r="C239" t="s">
        <v>445</v>
      </c>
    </row>
    <row r="240" spans="2:3" hidden="1" x14ac:dyDescent="0.25">
      <c r="B240" t="s">
        <v>276</v>
      </c>
      <c r="C240" t="s">
        <v>277</v>
      </c>
    </row>
    <row r="241" spans="2:3" hidden="1" x14ac:dyDescent="0.25">
      <c r="B241" t="s">
        <v>278</v>
      </c>
      <c r="C241" t="s">
        <v>279</v>
      </c>
    </row>
    <row r="242" spans="2:3" hidden="1" x14ac:dyDescent="0.25">
      <c r="B242" t="s">
        <v>116</v>
      </c>
      <c r="C242" t="s">
        <v>117</v>
      </c>
    </row>
    <row r="243" spans="2:3" hidden="1" x14ac:dyDescent="0.25">
      <c r="B243" t="s">
        <v>266</v>
      </c>
      <c r="C243" t="s">
        <v>267</v>
      </c>
    </row>
    <row r="244" spans="2:3" hidden="1" x14ac:dyDescent="0.25">
      <c r="B244" t="s">
        <v>212</v>
      </c>
      <c r="C244" t="s">
        <v>213</v>
      </c>
    </row>
    <row r="245" spans="2:3" hidden="1" x14ac:dyDescent="0.25">
      <c r="B245" t="s">
        <v>330</v>
      </c>
      <c r="C245" t="s">
        <v>331</v>
      </c>
    </row>
    <row r="246" spans="2:3" hidden="1" x14ac:dyDescent="0.25">
      <c r="B246" t="s">
        <v>446</v>
      </c>
      <c r="C246" t="s">
        <v>447</v>
      </c>
    </row>
    <row r="247" spans="2:3" hidden="1" x14ac:dyDescent="0.25">
      <c r="B247" t="s">
        <v>248</v>
      </c>
      <c r="C247" t="s">
        <v>249</v>
      </c>
    </row>
    <row r="248" spans="2:3" hidden="1" x14ac:dyDescent="0.25">
      <c r="B248" t="s">
        <v>268</v>
      </c>
      <c r="C248" t="s">
        <v>269</v>
      </c>
    </row>
    <row r="249" spans="2:3" hidden="1" x14ac:dyDescent="0.25">
      <c r="B249" t="s">
        <v>270</v>
      </c>
      <c r="C249" t="s">
        <v>271</v>
      </c>
    </row>
    <row r="250" spans="2:3" hidden="1" x14ac:dyDescent="0.25">
      <c r="B250" t="s">
        <v>214</v>
      </c>
      <c r="C250" t="s">
        <v>215</v>
      </c>
    </row>
    <row r="251" spans="2:3" hidden="1" x14ac:dyDescent="0.25">
      <c r="B251" t="s">
        <v>370</v>
      </c>
      <c r="C251" t="s">
        <v>371</v>
      </c>
    </row>
    <row r="252" spans="2:3" hidden="1" x14ac:dyDescent="0.25">
      <c r="B252" t="s">
        <v>496</v>
      </c>
      <c r="C252" t="s">
        <v>497</v>
      </c>
    </row>
    <row r="253" spans="2:3" hidden="1" x14ac:dyDescent="0.25">
      <c r="B253" t="s">
        <v>448</v>
      </c>
      <c r="C253" t="s">
        <v>449</v>
      </c>
    </row>
    <row r="254" spans="2:3" hidden="1" x14ac:dyDescent="0.25">
      <c r="B254" t="s">
        <v>372</v>
      </c>
      <c r="C254" t="s">
        <v>373</v>
      </c>
    </row>
    <row r="255" spans="2:3" hidden="1" x14ac:dyDescent="0.25">
      <c r="B255" t="s">
        <v>216</v>
      </c>
      <c r="C255" t="s">
        <v>217</v>
      </c>
    </row>
    <row r="256" spans="2:3" hidden="1" x14ac:dyDescent="0.25">
      <c r="B256" t="s">
        <v>68</v>
      </c>
      <c r="C256" t="s">
        <v>69</v>
      </c>
    </row>
    <row r="257" spans="2:3" hidden="1" x14ac:dyDescent="0.25">
      <c r="B257" t="s">
        <v>250</v>
      </c>
      <c r="C257" t="s">
        <v>251</v>
      </c>
    </row>
    <row r="258" spans="2:3" hidden="1" x14ac:dyDescent="0.25">
      <c r="B258" t="s">
        <v>390</v>
      </c>
      <c r="C258" t="s">
        <v>391</v>
      </c>
    </row>
    <row r="259" spans="2:3" hidden="1" x14ac:dyDescent="0.25">
      <c r="B259" t="s">
        <v>142</v>
      </c>
      <c r="C259" t="s">
        <v>143</v>
      </c>
    </row>
    <row r="260" spans="2:3" hidden="1" x14ac:dyDescent="0.25">
      <c r="B260" t="s">
        <v>392</v>
      </c>
      <c r="C260" t="s">
        <v>393</v>
      </c>
    </row>
    <row r="261" spans="2:3" hidden="1" x14ac:dyDescent="0.25">
      <c r="B261" t="s">
        <v>176</v>
      </c>
      <c r="C261" t="s">
        <v>177</v>
      </c>
    </row>
    <row r="262" spans="2:3" hidden="1" x14ac:dyDescent="0.25">
      <c r="B262" t="s">
        <v>144</v>
      </c>
      <c r="C262" t="s">
        <v>145</v>
      </c>
    </row>
    <row r="263" spans="2:3" hidden="1" x14ac:dyDescent="0.25">
      <c r="B263" t="s">
        <v>80</v>
      </c>
      <c r="C263" t="s">
        <v>81</v>
      </c>
    </row>
    <row r="264" spans="2:3" hidden="1" x14ac:dyDescent="0.25">
      <c r="B264" t="s">
        <v>234</v>
      </c>
      <c r="C264" t="s">
        <v>235</v>
      </c>
    </row>
    <row r="265" spans="2:3" hidden="1" x14ac:dyDescent="0.25">
      <c r="B265" t="s">
        <v>312</v>
      </c>
      <c r="C265" t="s">
        <v>313</v>
      </c>
    </row>
    <row r="266" spans="2:3" hidden="1" x14ac:dyDescent="0.25">
      <c r="B266" t="s">
        <v>290</v>
      </c>
      <c r="C266" t="s">
        <v>291</v>
      </c>
    </row>
    <row r="267" spans="2:3" hidden="1" x14ac:dyDescent="0.25">
      <c r="B267" t="s">
        <v>126</v>
      </c>
      <c r="C267" t="s">
        <v>127</v>
      </c>
    </row>
    <row r="268" spans="2:3" hidden="1" x14ac:dyDescent="0.25">
      <c r="B268" t="s">
        <v>358</v>
      </c>
      <c r="C268" t="s">
        <v>359</v>
      </c>
    </row>
    <row r="269" spans="2:3" hidden="1" x14ac:dyDescent="0.25">
      <c r="B269" t="s">
        <v>320</v>
      </c>
      <c r="C269" t="s">
        <v>321</v>
      </c>
    </row>
    <row r="270" spans="2:3" hidden="1" x14ac:dyDescent="0.25">
      <c r="B270" t="s">
        <v>128</v>
      </c>
      <c r="C270" t="s">
        <v>129</v>
      </c>
    </row>
    <row r="271" spans="2:3" hidden="1" x14ac:dyDescent="0.25">
      <c r="B271" t="s">
        <v>236</v>
      </c>
      <c r="C271" t="s">
        <v>237</v>
      </c>
    </row>
    <row r="272" spans="2:3" hidden="1" x14ac:dyDescent="0.25">
      <c r="B272" t="s">
        <v>218</v>
      </c>
      <c r="C272" t="s">
        <v>219</v>
      </c>
    </row>
    <row r="273" spans="2:3" hidden="1" x14ac:dyDescent="0.25">
      <c r="B273" t="s">
        <v>220</v>
      </c>
      <c r="C273" t="s">
        <v>221</v>
      </c>
    </row>
    <row r="274" spans="2:3" hidden="1" x14ac:dyDescent="0.25">
      <c r="B274" t="s">
        <v>222</v>
      </c>
      <c r="C274" t="s">
        <v>223</v>
      </c>
    </row>
    <row r="275" spans="2:3" hidden="1" x14ac:dyDescent="0.25">
      <c r="B275" t="s">
        <v>82</v>
      </c>
      <c r="C275" t="s">
        <v>83</v>
      </c>
    </row>
    <row r="276" spans="2:3" hidden="1" x14ac:dyDescent="0.25">
      <c r="B276" t="s">
        <v>374</v>
      </c>
      <c r="C276" t="s">
        <v>375</v>
      </c>
    </row>
    <row r="277" spans="2:3" hidden="1" x14ac:dyDescent="0.25">
      <c r="B277" t="s">
        <v>394</v>
      </c>
      <c r="C277" t="s">
        <v>395</v>
      </c>
    </row>
    <row r="278" spans="2:3" hidden="1" x14ac:dyDescent="0.25">
      <c r="B278" t="s">
        <v>450</v>
      </c>
      <c r="C278" t="s">
        <v>451</v>
      </c>
    </row>
    <row r="279" spans="2:3" hidden="1" x14ac:dyDescent="0.25">
      <c r="B279" t="s">
        <v>184</v>
      </c>
      <c r="C279" t="s">
        <v>185</v>
      </c>
    </row>
    <row r="280" spans="2:3" hidden="1" x14ac:dyDescent="0.25">
      <c r="B280" t="s">
        <v>452</v>
      </c>
      <c r="C280" t="s">
        <v>453</v>
      </c>
    </row>
    <row r="281" spans="2:3" hidden="1" x14ac:dyDescent="0.25">
      <c r="B281" t="s">
        <v>156</v>
      </c>
      <c r="C281" t="s">
        <v>157</v>
      </c>
    </row>
    <row r="282" spans="2:3" hidden="1" x14ac:dyDescent="0.25">
      <c r="B282" t="s">
        <v>224</v>
      </c>
      <c r="C282" t="s">
        <v>225</v>
      </c>
    </row>
    <row r="283" spans="2:3" hidden="1" x14ac:dyDescent="0.25">
      <c r="B283" t="s">
        <v>84</v>
      </c>
      <c r="C283" t="s">
        <v>85</v>
      </c>
    </row>
    <row r="284" spans="2:3" hidden="1" x14ac:dyDescent="0.25">
      <c r="B284" t="s">
        <v>200</v>
      </c>
      <c r="C284" t="s">
        <v>201</v>
      </c>
    </row>
    <row r="285" spans="2:3" hidden="1" x14ac:dyDescent="0.25">
      <c r="B285" t="s">
        <v>146</v>
      </c>
      <c r="C285" t="s">
        <v>147</v>
      </c>
    </row>
    <row r="286" spans="2:3" hidden="1" x14ac:dyDescent="0.25">
      <c r="B286" t="s">
        <v>158</v>
      </c>
      <c r="C286" t="s">
        <v>159</v>
      </c>
    </row>
    <row r="287" spans="2:3" hidden="1" x14ac:dyDescent="0.25">
      <c r="B287" t="s">
        <v>292</v>
      </c>
      <c r="C287" t="s">
        <v>293</v>
      </c>
    </row>
    <row r="288" spans="2:3" hidden="1" x14ac:dyDescent="0.25">
      <c r="B288" t="s">
        <v>376</v>
      </c>
      <c r="C288" t="s">
        <v>377</v>
      </c>
    </row>
    <row r="289" spans="2:3" hidden="1" x14ac:dyDescent="0.25">
      <c r="B289" t="s">
        <v>202</v>
      </c>
      <c r="C289" t="s">
        <v>203</v>
      </c>
    </row>
    <row r="290" spans="2:3" hidden="1" x14ac:dyDescent="0.25">
      <c r="B290" t="s">
        <v>314</v>
      </c>
      <c r="C290" t="s">
        <v>315</v>
      </c>
    </row>
    <row r="291" spans="2:3" hidden="1" x14ac:dyDescent="0.25">
      <c r="B291" t="s">
        <v>52</v>
      </c>
      <c r="C291" t="s">
        <v>53</v>
      </c>
    </row>
    <row r="292" spans="2:3" hidden="1" x14ac:dyDescent="0.25">
      <c r="B292" t="s">
        <v>322</v>
      </c>
      <c r="C292" t="s">
        <v>323</v>
      </c>
    </row>
    <row r="293" spans="2:3" hidden="1" x14ac:dyDescent="0.25">
      <c r="B293" t="s">
        <v>294</v>
      </c>
      <c r="C293" t="s">
        <v>295</v>
      </c>
    </row>
    <row r="294" spans="2:3" hidden="1" x14ac:dyDescent="0.25">
      <c r="B294" t="s">
        <v>396</v>
      </c>
      <c r="C294" t="s">
        <v>397</v>
      </c>
    </row>
    <row r="295" spans="2:3" hidden="1" x14ac:dyDescent="0.25">
      <c r="B295" t="s">
        <v>316</v>
      </c>
      <c r="C295" t="s">
        <v>317</v>
      </c>
    </row>
    <row r="296" spans="2:3" hidden="1" x14ac:dyDescent="0.25">
      <c r="B296" t="s">
        <v>332</v>
      </c>
      <c r="C296" t="s">
        <v>333</v>
      </c>
    </row>
    <row r="297" spans="2:3" hidden="1" x14ac:dyDescent="0.25">
      <c r="B297" t="s">
        <v>280</v>
      </c>
      <c r="C297" t="s">
        <v>281</v>
      </c>
    </row>
    <row r="298" spans="2:3" hidden="1" x14ac:dyDescent="0.25">
      <c r="B298" t="s">
        <v>86</v>
      </c>
      <c r="C298" t="s">
        <v>87</v>
      </c>
    </row>
    <row r="299" spans="2:3" hidden="1" x14ac:dyDescent="0.25">
      <c r="B299" t="s">
        <v>238</v>
      </c>
      <c r="C299" t="s">
        <v>239</v>
      </c>
    </row>
    <row r="300" spans="2:3" hidden="1" x14ac:dyDescent="0.25">
      <c r="B300" t="s">
        <v>378</v>
      </c>
      <c r="C300" t="s">
        <v>379</v>
      </c>
    </row>
    <row r="301" spans="2:3" hidden="1" x14ac:dyDescent="0.25">
      <c r="B301" t="s">
        <v>118</v>
      </c>
      <c r="C301" t="s">
        <v>119</v>
      </c>
    </row>
    <row r="302" spans="2:3" hidden="1" x14ac:dyDescent="0.25">
      <c r="B302" t="s">
        <v>70</v>
      </c>
      <c r="C302" t="s">
        <v>71</v>
      </c>
    </row>
    <row r="303" spans="2:3" hidden="1" x14ac:dyDescent="0.25">
      <c r="B303" t="s">
        <v>130</v>
      </c>
      <c r="C303" t="s">
        <v>131</v>
      </c>
    </row>
    <row r="304" spans="2:3" hidden="1" x14ac:dyDescent="0.25">
      <c r="B304" t="s">
        <v>186</v>
      </c>
      <c r="C304" t="s">
        <v>187</v>
      </c>
    </row>
    <row r="305" spans="2:3" hidden="1" x14ac:dyDescent="0.25">
      <c r="B305" t="s">
        <v>282</v>
      </c>
      <c r="C305" t="s">
        <v>283</v>
      </c>
    </row>
    <row r="306" spans="2:3" hidden="1" x14ac:dyDescent="0.25">
      <c r="B306" t="s">
        <v>188</v>
      </c>
      <c r="C306" t="s">
        <v>189</v>
      </c>
    </row>
    <row r="307" spans="2:3" hidden="1" x14ac:dyDescent="0.25">
      <c r="B307" t="s">
        <v>398</v>
      </c>
      <c r="C307" t="s">
        <v>399</v>
      </c>
    </row>
    <row r="308" spans="2:3" hidden="1" x14ac:dyDescent="0.25">
      <c r="B308" t="s">
        <v>252</v>
      </c>
      <c r="C308" t="s">
        <v>253</v>
      </c>
    </row>
    <row r="309" spans="2:3" hidden="1" x14ac:dyDescent="0.25">
      <c r="B309" t="s">
        <v>226</v>
      </c>
      <c r="C309" t="s">
        <v>227</v>
      </c>
    </row>
    <row r="310" spans="2:3" hidden="1" x14ac:dyDescent="0.25">
      <c r="B310" t="s">
        <v>120</v>
      </c>
      <c r="C310" t="s">
        <v>121</v>
      </c>
    </row>
    <row r="311" spans="2:3" hidden="1" x14ac:dyDescent="0.25">
      <c r="B311" t="s">
        <v>454</v>
      </c>
      <c r="C311" t="s">
        <v>455</v>
      </c>
    </row>
    <row r="312" spans="2:3" hidden="1" x14ac:dyDescent="0.25">
      <c r="B312" t="s">
        <v>122</v>
      </c>
      <c r="C312" t="s">
        <v>123</v>
      </c>
    </row>
    <row r="313" spans="2:3" hidden="1" x14ac:dyDescent="0.25">
      <c r="B313" t="s">
        <v>296</v>
      </c>
      <c r="C313" t="s">
        <v>297</v>
      </c>
    </row>
    <row r="314" spans="2:3" hidden="1" x14ac:dyDescent="0.25">
      <c r="B314" t="s">
        <v>88</v>
      </c>
      <c r="C314" t="s">
        <v>89</v>
      </c>
    </row>
    <row r="315" spans="2:3" hidden="1" x14ac:dyDescent="0.25">
      <c r="B315" t="s">
        <v>298</v>
      </c>
      <c r="C315" t="s">
        <v>299</v>
      </c>
    </row>
    <row r="316" spans="2:3" hidden="1" x14ac:dyDescent="0.25">
      <c r="B316" t="s">
        <v>132</v>
      </c>
      <c r="C316" t="s">
        <v>133</v>
      </c>
    </row>
    <row r="317" spans="2:3" hidden="1" x14ac:dyDescent="0.25">
      <c r="B317" t="s">
        <v>360</v>
      </c>
      <c r="C317" t="s">
        <v>361</v>
      </c>
    </row>
    <row r="318" spans="2:3" hidden="1" x14ac:dyDescent="0.25">
      <c r="B318" t="s">
        <v>362</v>
      </c>
      <c r="C318" t="s">
        <v>363</v>
      </c>
    </row>
    <row r="319" spans="2:3" hidden="1" x14ac:dyDescent="0.25">
      <c r="B319" t="s">
        <v>456</v>
      </c>
      <c r="C319" t="s">
        <v>457</v>
      </c>
    </row>
    <row r="320" spans="2:3" hidden="1" x14ac:dyDescent="0.25">
      <c r="B320" t="s">
        <v>334</v>
      </c>
      <c r="C320" t="s">
        <v>335</v>
      </c>
    </row>
    <row r="321" spans="2:3" hidden="1" x14ac:dyDescent="0.25">
      <c r="B321" t="s">
        <v>306</v>
      </c>
      <c r="C321" t="s">
        <v>307</v>
      </c>
    </row>
    <row r="322" spans="2:3" hidden="1" x14ac:dyDescent="0.25">
      <c r="B322" t="s">
        <v>90</v>
      </c>
      <c r="C322" t="s">
        <v>91</v>
      </c>
    </row>
    <row r="323" spans="2:3" hidden="1" x14ac:dyDescent="0.25">
      <c r="B323" t="s">
        <v>300</v>
      </c>
      <c r="C323" t="s">
        <v>301</v>
      </c>
    </row>
    <row r="324" spans="2:3" hidden="1" x14ac:dyDescent="0.25">
      <c r="B324" t="s">
        <v>336</v>
      </c>
      <c r="C324" t="s">
        <v>337</v>
      </c>
    </row>
    <row r="325" spans="2:3" hidden="1" x14ac:dyDescent="0.25">
      <c r="B325" t="s">
        <v>254</v>
      </c>
      <c r="C325" t="s">
        <v>255</v>
      </c>
    </row>
    <row r="326" spans="2:3" hidden="1" x14ac:dyDescent="0.25">
      <c r="B326" t="s">
        <v>458</v>
      </c>
      <c r="C326" t="s">
        <v>459</v>
      </c>
    </row>
    <row r="327" spans="2:3" hidden="1" x14ac:dyDescent="0.25">
      <c r="B327" t="s">
        <v>92</v>
      </c>
      <c r="C327" t="s">
        <v>93</v>
      </c>
    </row>
    <row r="328" spans="2:3" hidden="1" x14ac:dyDescent="0.25">
      <c r="B328" t="s">
        <v>148</v>
      </c>
      <c r="C328" t="s">
        <v>149</v>
      </c>
    </row>
    <row r="329" spans="2:3" hidden="1" x14ac:dyDescent="0.25">
      <c r="B329" t="s">
        <v>54</v>
      </c>
      <c r="C329" t="s">
        <v>55</v>
      </c>
    </row>
    <row r="330" spans="2:3" hidden="1" x14ac:dyDescent="0.25">
      <c r="B330" t="s">
        <v>178</v>
      </c>
      <c r="C330" t="s">
        <v>179</v>
      </c>
    </row>
    <row r="331" spans="2:3" hidden="1" x14ac:dyDescent="0.25">
      <c r="B331" t="s">
        <v>204</v>
      </c>
      <c r="C331" t="s">
        <v>205</v>
      </c>
    </row>
    <row r="332" spans="2:3" hidden="1" x14ac:dyDescent="0.25">
      <c r="B332" t="s">
        <v>460</v>
      </c>
      <c r="C332" t="s">
        <v>461</v>
      </c>
    </row>
    <row r="333" spans="2:3" hidden="1" x14ac:dyDescent="0.25">
      <c r="B333" t="s">
        <v>462</v>
      </c>
      <c r="C333" t="s">
        <v>463</v>
      </c>
    </row>
    <row r="334" spans="2:3" hidden="1" x14ac:dyDescent="0.25">
      <c r="B334" t="s">
        <v>56</v>
      </c>
      <c r="C334" t="s">
        <v>57</v>
      </c>
    </row>
    <row r="335" spans="2:3" hidden="1" x14ac:dyDescent="0.25">
      <c r="B335" t="s">
        <v>190</v>
      </c>
      <c r="C335" t="s">
        <v>191</v>
      </c>
    </row>
    <row r="336" spans="2:3" hidden="1" x14ac:dyDescent="0.25">
      <c r="B336" t="s">
        <v>58</v>
      </c>
      <c r="C336" t="s">
        <v>59</v>
      </c>
    </row>
    <row r="337" spans="2:3" hidden="1" x14ac:dyDescent="0.25">
      <c r="B337" t="s">
        <v>256</v>
      </c>
      <c r="C337" t="s">
        <v>257</v>
      </c>
    </row>
    <row r="338" spans="2:3" hidden="1" x14ac:dyDescent="0.25">
      <c r="B338" t="s">
        <v>400</v>
      </c>
      <c r="C338" t="s">
        <v>401</v>
      </c>
    </row>
    <row r="339" spans="2:3" hidden="1" x14ac:dyDescent="0.25">
      <c r="B339" t="s">
        <v>338</v>
      </c>
      <c r="C339" t="s">
        <v>339</v>
      </c>
    </row>
    <row r="340" spans="2:3" hidden="1" x14ac:dyDescent="0.25">
      <c r="B340" t="s">
        <v>110</v>
      </c>
      <c r="C340" t="s">
        <v>111</v>
      </c>
    </row>
    <row r="341" spans="2:3" hidden="1" x14ac:dyDescent="0.25">
      <c r="B341" t="s">
        <v>284</v>
      </c>
      <c r="C341" t="s">
        <v>285</v>
      </c>
    </row>
    <row r="342" spans="2:3" hidden="1" x14ac:dyDescent="0.25">
      <c r="B342" t="s">
        <v>464</v>
      </c>
      <c r="C342" t="s">
        <v>465</v>
      </c>
    </row>
    <row r="343" spans="2:3" hidden="1" x14ac:dyDescent="0.25">
      <c r="B343" t="s">
        <v>240</v>
      </c>
      <c r="C343" t="s">
        <v>241</v>
      </c>
    </row>
    <row r="344" spans="2:3" hidden="1" x14ac:dyDescent="0.25">
      <c r="B344" t="s">
        <v>242</v>
      </c>
      <c r="C344" t="s">
        <v>243</v>
      </c>
    </row>
    <row r="345" spans="2:3" hidden="1" x14ac:dyDescent="0.25">
      <c r="B345" t="s">
        <v>94</v>
      </c>
      <c r="C345" t="s">
        <v>95</v>
      </c>
    </row>
    <row r="346" spans="2:3" hidden="1" x14ac:dyDescent="0.25">
      <c r="B346" t="s">
        <v>308</v>
      </c>
      <c r="C346" t="s">
        <v>309</v>
      </c>
    </row>
    <row r="347" spans="2:3" hidden="1" x14ac:dyDescent="0.25">
      <c r="B347" t="s">
        <v>380</v>
      </c>
      <c r="C347" t="s">
        <v>381</v>
      </c>
    </row>
    <row r="348" spans="2:3" hidden="1" x14ac:dyDescent="0.25">
      <c r="B348" t="s">
        <v>60</v>
      </c>
      <c r="C348" t="s">
        <v>61</v>
      </c>
    </row>
    <row r="349" spans="2:3" hidden="1" x14ac:dyDescent="0.25">
      <c r="B349" t="s">
        <v>382</v>
      </c>
      <c r="C349" t="s">
        <v>383</v>
      </c>
    </row>
    <row r="350" spans="2:3" hidden="1" x14ac:dyDescent="0.25">
      <c r="B350" t="s">
        <v>206</v>
      </c>
      <c r="C350" t="s">
        <v>207</v>
      </c>
    </row>
    <row r="351" spans="2:3" hidden="1" x14ac:dyDescent="0.25">
      <c r="B351" t="s">
        <v>192</v>
      </c>
      <c r="C351" t="s">
        <v>193</v>
      </c>
    </row>
  </sheetData>
  <sortState ref="B151:C369">
    <sortCondition ref="C151"/>
  </sortState>
  <mergeCells count="6">
    <mergeCell ref="T23:U23"/>
    <mergeCell ref="H23:K23"/>
    <mergeCell ref="P23:S23"/>
    <mergeCell ref="D1:F6"/>
    <mergeCell ref="B2:C2"/>
    <mergeCell ref="B18:B21"/>
  </mergeCells>
  <conditionalFormatting sqref="B13">
    <cfRule type="expression" dxfId="1" priority="2">
      <formula>$B$11="Yes"</formula>
    </cfRule>
  </conditionalFormatting>
  <conditionalFormatting sqref="B15">
    <cfRule type="expression" dxfId="0" priority="1">
      <formula>$B$11="No"</formula>
    </cfRule>
  </conditionalFormatting>
  <dataValidations count="9">
    <dataValidation type="textLength" operator="lessThanOrEqual" allowBlank="1" showInputMessage="1" showErrorMessage="1" error="Please do not enter more than 200 characters" sqref="D24 C25">
      <formula1>200</formula1>
    </dataValidation>
    <dataValidation type="list" allowBlank="1" showInputMessage="1" showErrorMessage="1" sqref="B11 T25:U56">
      <formula1>$AF$1:$AF$3</formula1>
    </dataValidation>
    <dataValidation type="textLength" operator="lessThanOrEqual" allowBlank="1" showInputMessage="1" showErrorMessage="1" sqref="B13 B15">
      <formula1>750</formula1>
    </dataValidation>
    <dataValidation type="list" allowBlank="1" showInputMessage="1" showErrorMessage="1" sqref="D18:D21">
      <formula1>$C$142:$C$351</formula1>
    </dataValidation>
    <dataValidation type="textLength" operator="lessThanOrEqual" allowBlank="1" showInputMessage="1" showErrorMessage="1" sqref="G33:G49 C45:C48 C26:C43 G28:G31 L28:L56 G51:G56 C50:C56">
      <formula1>250</formula1>
    </dataValidation>
    <dataValidation type="list" allowBlank="1" showInputMessage="1" showErrorMessage="1" sqref="O25:O56">
      <formula1>$AI$1:$AI$6</formula1>
    </dataValidation>
    <dataValidation type="list" allowBlank="1" showInputMessage="1" showErrorMessage="1" sqref="D25:D56">
      <formula1>$AA$1:$AA$9</formula1>
    </dataValidation>
    <dataValidation type="decimal" operator="greaterThanOrEqual" allowBlank="1" showInputMessage="1" showErrorMessage="1" errorTitle="Error- text in numeric field" error="Error- text in numeric field" sqref="H28:K56 P28:S56">
      <formula1>0</formula1>
    </dataValidation>
    <dataValidation operator="lessThanOrEqual" allowBlank="1" showInputMessage="1" showErrorMessage="1" sqref="C44 G50 G32"/>
  </dataValidations>
  <pageMargins left="0.70866141732283472" right="0.70866141732283472" top="0.74803149606299213" bottom="0.74803149606299213" header="0.31496062992125984" footer="0.31496062992125984"/>
  <pageSetup paperSize="8"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A26"/>
  <sheetViews>
    <sheetView workbookViewId="0">
      <selection activeCell="A25" sqref="A25:A26"/>
    </sheetView>
  </sheetViews>
  <sheetFormatPr defaultRowHeight="15" x14ac:dyDescent="0.25"/>
  <sheetData>
    <row r="4" spans="1:1" x14ac:dyDescent="0.25">
      <c r="A4" t="s">
        <v>18</v>
      </c>
    </row>
    <row r="5" spans="1:1" x14ac:dyDescent="0.25">
      <c r="A5" t="s">
        <v>19</v>
      </c>
    </row>
    <row r="6" spans="1:1" x14ac:dyDescent="0.25">
      <c r="A6" t="s">
        <v>20</v>
      </c>
    </row>
    <row r="7" spans="1:1" x14ac:dyDescent="0.25">
      <c r="A7" t="s">
        <v>22</v>
      </c>
    </row>
    <row r="8" spans="1:1" x14ac:dyDescent="0.25">
      <c r="A8" t="s">
        <v>21</v>
      </c>
    </row>
    <row r="9" spans="1:1" x14ac:dyDescent="0.25">
      <c r="A9" t="s">
        <v>24</v>
      </c>
    </row>
    <row r="10" spans="1:1" x14ac:dyDescent="0.25">
      <c r="A10" t="s">
        <v>30</v>
      </c>
    </row>
    <row r="11" spans="1:1" x14ac:dyDescent="0.25">
      <c r="A11" t="s">
        <v>43</v>
      </c>
    </row>
    <row r="12" spans="1:1" x14ac:dyDescent="0.25">
      <c r="A12" t="s">
        <v>44</v>
      </c>
    </row>
    <row r="13" spans="1:1" x14ac:dyDescent="0.25">
      <c r="A13" t="s">
        <v>45</v>
      </c>
    </row>
    <row r="14" spans="1:1" x14ac:dyDescent="0.25">
      <c r="A14" t="s">
        <v>47</v>
      </c>
    </row>
    <row r="19" spans="1:1" ht="15.75" thickBot="1" x14ac:dyDescent="0.3">
      <c r="A19" t="s">
        <v>493</v>
      </c>
    </row>
    <row r="20" spans="1:1" ht="105" x14ac:dyDescent="0.25">
      <c r="A20" s="21" t="s">
        <v>27</v>
      </c>
    </row>
    <row r="22" spans="1:1" ht="90.75" thickBot="1" x14ac:dyDescent="0.3">
      <c r="A22" s="24" t="s">
        <v>42</v>
      </c>
    </row>
    <row r="23" spans="1:1" ht="75" x14ac:dyDescent="0.25">
      <c r="A23" s="21" t="s">
        <v>29</v>
      </c>
    </row>
    <row r="25" spans="1:1" ht="15.75" thickBot="1" x14ac:dyDescent="0.3">
      <c r="A25" t="s">
        <v>494</v>
      </c>
    </row>
    <row r="26" spans="1:1" ht="120" x14ac:dyDescent="0.25">
      <c r="A26" s="21"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A83"/>
  <sheetViews>
    <sheetView showGridLines="0" topLeftCell="B46" zoomScale="70" zoomScaleNormal="70" workbookViewId="0">
      <selection activeCell="AA82" sqref="AA82"/>
    </sheetView>
  </sheetViews>
  <sheetFormatPr defaultRowHeight="15" x14ac:dyDescent="0.25"/>
  <cols>
    <col min="1" max="1" width="4.7109375" customWidth="1"/>
    <col min="3" max="3" width="35.140625" customWidth="1"/>
  </cols>
  <sheetData>
    <row r="2" spans="2:22" x14ac:dyDescent="0.25">
      <c r="B2" s="3" t="s">
        <v>576</v>
      </c>
    </row>
    <row r="3" spans="2:22" ht="15.75" thickBot="1" x14ac:dyDescent="0.3"/>
    <row r="4" spans="2:22" ht="50.25" customHeight="1" thickBot="1" x14ac:dyDescent="0.3">
      <c r="C4" s="52"/>
      <c r="D4" s="52"/>
      <c r="E4" s="119" t="s">
        <v>537</v>
      </c>
      <c r="F4" s="120"/>
      <c r="G4" s="120"/>
      <c r="H4" s="119" t="s">
        <v>533</v>
      </c>
      <c r="I4" s="120"/>
      <c r="J4" s="120"/>
      <c r="K4" s="122"/>
      <c r="L4" s="119" t="s">
        <v>534</v>
      </c>
      <c r="M4" s="120"/>
      <c r="N4" s="120"/>
      <c r="O4" s="122"/>
      <c r="P4" s="119" t="s">
        <v>580</v>
      </c>
      <c r="Q4" s="120"/>
      <c r="R4" s="120"/>
      <c r="S4" s="122"/>
      <c r="T4" s="119" t="s">
        <v>564</v>
      </c>
      <c r="U4" s="122"/>
    </row>
    <row r="5" spans="2:22" ht="30" x14ac:dyDescent="0.25">
      <c r="C5" s="56" t="s">
        <v>558</v>
      </c>
      <c r="D5" s="56" t="s">
        <v>557</v>
      </c>
      <c r="E5" s="56" t="s">
        <v>559</v>
      </c>
      <c r="F5" s="56" t="s">
        <v>560</v>
      </c>
      <c r="G5" s="56" t="s">
        <v>561</v>
      </c>
      <c r="H5" s="56" t="s">
        <v>562</v>
      </c>
      <c r="I5" s="56" t="s">
        <v>563</v>
      </c>
      <c r="J5" s="56" t="s">
        <v>560</v>
      </c>
      <c r="K5" s="56" t="s">
        <v>561</v>
      </c>
      <c r="L5" s="56" t="s">
        <v>562</v>
      </c>
      <c r="M5" s="56" t="s">
        <v>563</v>
      </c>
      <c r="N5" s="56" t="s">
        <v>560</v>
      </c>
      <c r="O5" s="56" t="s">
        <v>561</v>
      </c>
      <c r="P5" s="56" t="s">
        <v>562</v>
      </c>
      <c r="Q5" s="56" t="s">
        <v>563</v>
      </c>
      <c r="R5" s="56" t="s">
        <v>560</v>
      </c>
      <c r="S5" s="56" t="s">
        <v>561</v>
      </c>
      <c r="T5" s="56" t="s">
        <v>565</v>
      </c>
      <c r="U5" s="56" t="s">
        <v>566</v>
      </c>
      <c r="V5" s="61" t="s">
        <v>577</v>
      </c>
    </row>
    <row r="6" spans="2:22" ht="15.75" thickBot="1" x14ac:dyDescent="0.3">
      <c r="C6" s="58" t="e">
        <f>IF(Backsheet!B4="Please select date",0,IF(Backsheet!B4&gt;=1,1,0))</f>
        <v>#REF!</v>
      </c>
      <c r="D6" s="58" t="e">
        <f>IF(Backsheet!C4="Please select CCG",0,IF(Backsheet!C4&gt;=1,1,0))</f>
        <v>#REF!</v>
      </c>
      <c r="E6" s="58" t="e">
        <f>IF(Backsheet!D4&gt;=1,1,0)</f>
        <v>#REF!</v>
      </c>
      <c r="F6" s="58" t="e">
        <f>IF(Backsheet!E4&gt;=1,1,0)</f>
        <v>#REF!</v>
      </c>
      <c r="G6" s="58" t="e">
        <f>IF(Backsheet!F4&gt;=1,1,0)</f>
        <v>#REF!</v>
      </c>
      <c r="H6" s="58" t="e">
        <f>IF(Backsheet!G4&gt;=1,1,0)</f>
        <v>#REF!</v>
      </c>
      <c r="I6" s="58" t="e">
        <f>IF(Backsheet!H4&gt;=1,1,0)</f>
        <v>#REF!</v>
      </c>
      <c r="J6" s="58" t="e">
        <f>IF(Backsheet!I4&gt;=1,1,0)</f>
        <v>#REF!</v>
      </c>
      <c r="K6" s="58" t="e">
        <f>IF(Backsheet!J4&gt;=1,1,0)</f>
        <v>#REF!</v>
      </c>
      <c r="L6" s="58" t="e">
        <f>IF(Backsheet!K4&gt;=1,1,0)</f>
        <v>#REF!</v>
      </c>
      <c r="M6" s="58" t="e">
        <f>IF(Backsheet!L4&gt;=1,1,0)</f>
        <v>#REF!</v>
      </c>
      <c r="N6" s="58" t="e">
        <f>IF(Backsheet!M4&gt;=1,1,0)</f>
        <v>#REF!</v>
      </c>
      <c r="O6" s="58" t="e">
        <f>IF(Backsheet!N4&gt;=1,1,0)</f>
        <v>#REF!</v>
      </c>
      <c r="P6" s="58" t="e">
        <f>IF(Backsheet!O4&gt;=1,1,0)</f>
        <v>#REF!</v>
      </c>
      <c r="Q6" s="58" t="e">
        <f>IF(Backsheet!P4&gt;=1,1,0)</f>
        <v>#REF!</v>
      </c>
      <c r="R6" s="58" t="e">
        <f>IF(Backsheet!Q4&gt;=1,1,0)</f>
        <v>#REF!</v>
      </c>
      <c r="S6" s="58" t="e">
        <f>IF(Backsheet!R4&gt;=1,1,0)</f>
        <v>#REF!</v>
      </c>
      <c r="T6" s="58" t="e">
        <f>IF(Backsheet!S4&gt;=1,1,0)</f>
        <v>#REF!</v>
      </c>
      <c r="U6" s="58" t="e">
        <f>IF(Backsheet!T4&gt;=1,1,0)</f>
        <v>#REF!</v>
      </c>
      <c r="V6" s="58" t="e">
        <f>SUM(C6:U6)</f>
        <v>#REF!</v>
      </c>
    </row>
    <row r="11" spans="2:22" x14ac:dyDescent="0.25">
      <c r="B11" s="3" t="s">
        <v>573</v>
      </c>
    </row>
    <row r="12" spans="2:22" ht="15.75" thickBot="1" x14ac:dyDescent="0.3"/>
    <row r="13" spans="2:22" ht="15" customHeight="1" x14ac:dyDescent="0.25">
      <c r="C13" s="56" t="s">
        <v>510</v>
      </c>
      <c r="D13" s="56" t="s">
        <v>535</v>
      </c>
      <c r="E13" s="56" t="s">
        <v>521</v>
      </c>
      <c r="F13" s="56" t="s">
        <v>577</v>
      </c>
    </row>
    <row r="14" spans="2:22" ht="15.75" thickBot="1" x14ac:dyDescent="0.3">
      <c r="C14" s="58">
        <f>IF(OR(Tracker!B11="Yes", Tracker!B11="No"), 1, 0)</f>
        <v>1</v>
      </c>
      <c r="D14" s="58">
        <f>IF(AND(Tracker!B11="Yes", Tracker!B13&lt;&gt;""),1,IF(AND(Tracker!B11="No", Tracker!B13=""), 1,0))</f>
        <v>1</v>
      </c>
      <c r="E14" s="58">
        <f>IF(AND(Tracker!B11="No", Tracker!B15&lt;&gt;""),1,IF(AND(Tracker!B11="Yes", Tracker!B15=""), 1,0))</f>
        <v>1</v>
      </c>
      <c r="F14" s="58">
        <f>SUM(C14:E14)</f>
        <v>3</v>
      </c>
    </row>
    <row r="16" spans="2:22" x14ac:dyDescent="0.25">
      <c r="B16" s="3" t="s">
        <v>568</v>
      </c>
    </row>
    <row r="17" spans="3:5" ht="15.75" thickBot="1" x14ac:dyDescent="0.3"/>
    <row r="18" spans="3:5" ht="30" x14ac:dyDescent="0.25">
      <c r="C18" s="55" t="s">
        <v>568</v>
      </c>
      <c r="D18" s="56" t="s">
        <v>567</v>
      </c>
      <c r="E18" s="56" t="s">
        <v>577</v>
      </c>
    </row>
    <row r="19" spans="3:5" ht="15.75" thickBot="1" x14ac:dyDescent="0.3">
      <c r="C19" s="57" t="s">
        <v>495</v>
      </c>
      <c r="D19" s="60">
        <f>IF(LEFT(Backsheet!$V4,3)="NHS",1,0)</f>
        <v>1</v>
      </c>
      <c r="E19" s="58" t="e">
        <f>SUM(D19:D38)</f>
        <v>#REF!</v>
      </c>
    </row>
    <row r="20" spans="3:5" x14ac:dyDescent="0.25">
      <c r="C20" s="57" t="s">
        <v>474</v>
      </c>
      <c r="D20" s="60">
        <f>IF(LEFT(Backsheet!$V5,3)="NHS",1,0)</f>
        <v>1</v>
      </c>
    </row>
    <row r="21" spans="3:5" x14ac:dyDescent="0.25">
      <c r="C21" s="57" t="s">
        <v>475</v>
      </c>
      <c r="D21" s="60">
        <f>IF(LEFT(Backsheet!$V6,3)="NHS",1,0)</f>
        <v>1</v>
      </c>
    </row>
    <row r="22" spans="3:5" x14ac:dyDescent="0.25">
      <c r="C22" s="57" t="s">
        <v>476</v>
      </c>
      <c r="D22" s="60">
        <f>IF(LEFT(Backsheet!$V7,3)="NHS",1,0)</f>
        <v>1</v>
      </c>
    </row>
    <row r="23" spans="3:5" x14ac:dyDescent="0.25">
      <c r="C23" s="57" t="s">
        <v>477</v>
      </c>
      <c r="D23" s="60" t="e">
        <f>IF(LEFT(Backsheet!$V8,3)="NHS",1,0)</f>
        <v>#REF!</v>
      </c>
    </row>
    <row r="24" spans="3:5" x14ac:dyDescent="0.25">
      <c r="C24" s="57" t="s">
        <v>478</v>
      </c>
      <c r="D24" s="60" t="e">
        <f>IF(LEFT(Backsheet!$V9,3)="NHS",1,0)</f>
        <v>#REF!</v>
      </c>
    </row>
    <row r="25" spans="3:5" x14ac:dyDescent="0.25">
      <c r="C25" s="57" t="s">
        <v>479</v>
      </c>
      <c r="D25" s="60" t="e">
        <f>IF(LEFT(Backsheet!$V10,3)="NHS",1,0)</f>
        <v>#REF!</v>
      </c>
    </row>
    <row r="26" spans="3:5" x14ac:dyDescent="0.25">
      <c r="C26" s="57" t="s">
        <v>480</v>
      </c>
      <c r="D26" s="60" t="e">
        <f>IF(LEFT(Backsheet!$V11,3)="NHS",1,0)</f>
        <v>#REF!</v>
      </c>
    </row>
    <row r="27" spans="3:5" x14ac:dyDescent="0.25">
      <c r="C27" s="57" t="s">
        <v>481</v>
      </c>
      <c r="D27" s="60" t="e">
        <f>IF(LEFT(Backsheet!$V12,3)="NHS",1,0)</f>
        <v>#REF!</v>
      </c>
    </row>
    <row r="28" spans="3:5" x14ac:dyDescent="0.25">
      <c r="C28" s="57" t="s">
        <v>482</v>
      </c>
      <c r="D28" s="60" t="e">
        <f>IF(LEFT(Backsheet!$V13,3)="NHS",1,0)</f>
        <v>#REF!</v>
      </c>
    </row>
    <row r="29" spans="3:5" x14ac:dyDescent="0.25">
      <c r="C29" s="57" t="s">
        <v>483</v>
      </c>
      <c r="D29" s="60" t="e">
        <f>IF(LEFT(Backsheet!$V14,3)="NHS",1,0)</f>
        <v>#REF!</v>
      </c>
    </row>
    <row r="30" spans="3:5" x14ac:dyDescent="0.25">
      <c r="C30" s="57" t="s">
        <v>484</v>
      </c>
      <c r="D30" s="60" t="e">
        <f>IF(LEFT(Backsheet!$V15,3)="NHS",1,0)</f>
        <v>#REF!</v>
      </c>
    </row>
    <row r="31" spans="3:5" x14ac:dyDescent="0.25">
      <c r="C31" s="57" t="s">
        <v>485</v>
      </c>
      <c r="D31" s="60" t="e">
        <f>IF(LEFT(Backsheet!$V16,3)="NHS",1,0)</f>
        <v>#REF!</v>
      </c>
    </row>
    <row r="32" spans="3:5" x14ac:dyDescent="0.25">
      <c r="C32" s="57" t="s">
        <v>486</v>
      </c>
      <c r="D32" s="60" t="e">
        <f>IF(LEFT(Backsheet!$V17,3)="NHS",1,0)</f>
        <v>#REF!</v>
      </c>
    </row>
    <row r="33" spans="3:4" x14ac:dyDescent="0.25">
      <c r="C33" s="57" t="s">
        <v>487</v>
      </c>
      <c r="D33" s="60" t="e">
        <f>IF(LEFT(Backsheet!$V18,3)="NHS",1,0)</f>
        <v>#REF!</v>
      </c>
    </row>
    <row r="34" spans="3:4" x14ac:dyDescent="0.25">
      <c r="C34" s="57" t="s">
        <v>488</v>
      </c>
      <c r="D34" s="60" t="e">
        <f>IF(LEFT(Backsheet!$V19,3)="NHS",1,0)</f>
        <v>#REF!</v>
      </c>
    </row>
    <row r="35" spans="3:4" x14ac:dyDescent="0.25">
      <c r="C35" s="57" t="s">
        <v>489</v>
      </c>
      <c r="D35" s="60" t="e">
        <f>IF(LEFT(Backsheet!$V20,3)="NHS",1,0)</f>
        <v>#REF!</v>
      </c>
    </row>
    <row r="36" spans="3:4" x14ac:dyDescent="0.25">
      <c r="C36" s="57" t="s">
        <v>490</v>
      </c>
      <c r="D36" s="60" t="e">
        <f>IF(LEFT(Backsheet!$V21,3)="NHS",1,0)</f>
        <v>#REF!</v>
      </c>
    </row>
    <row r="37" spans="3:4" x14ac:dyDescent="0.25">
      <c r="C37" s="57" t="s">
        <v>491</v>
      </c>
      <c r="D37" s="60" t="e">
        <f>IF(LEFT(Backsheet!$V22,3)="NHS",1,0)</f>
        <v>#REF!</v>
      </c>
    </row>
    <row r="38" spans="3:4" x14ac:dyDescent="0.25">
      <c r="C38" s="57" t="s">
        <v>492</v>
      </c>
      <c r="D38" s="60" t="e">
        <f>IF(LEFT(Backsheet!$V23,3)="NHS",1,0)</f>
        <v>#REF!</v>
      </c>
    </row>
    <row r="39" spans="3:4" x14ac:dyDescent="0.25">
      <c r="C39" s="57" t="s">
        <v>652</v>
      </c>
      <c r="D39" s="60" t="e">
        <f>IF(LEFT(Backsheet!$V24,3)="NHS",1,0)</f>
        <v>#REF!</v>
      </c>
    </row>
    <row r="40" spans="3:4" x14ac:dyDescent="0.25">
      <c r="C40" s="57" t="s">
        <v>653</v>
      </c>
      <c r="D40" s="60" t="e">
        <f>IF(LEFT(Backsheet!$V25,3)="NHS",1,0)</f>
        <v>#REF!</v>
      </c>
    </row>
    <row r="41" spans="3:4" x14ac:dyDescent="0.25">
      <c r="C41" s="57" t="s">
        <v>654</v>
      </c>
      <c r="D41" s="60" t="e">
        <f>IF(LEFT(Backsheet!$V26,3)="NHS",1,0)</f>
        <v>#REF!</v>
      </c>
    </row>
    <row r="42" spans="3:4" x14ac:dyDescent="0.25">
      <c r="C42" s="57" t="s">
        <v>655</v>
      </c>
      <c r="D42" s="60" t="e">
        <f>IF(LEFT(Backsheet!$V27,3)="NHS",1,0)</f>
        <v>#REF!</v>
      </c>
    </row>
    <row r="43" spans="3:4" x14ac:dyDescent="0.25">
      <c r="C43" s="57" t="s">
        <v>656</v>
      </c>
      <c r="D43" s="60" t="e">
        <f>IF(LEFT(Backsheet!$V28,3)="NHS",1,0)</f>
        <v>#REF!</v>
      </c>
    </row>
    <row r="44" spans="3:4" x14ac:dyDescent="0.25">
      <c r="C44" s="57" t="s">
        <v>657</v>
      </c>
      <c r="D44" s="60" t="e">
        <f>IF(LEFT(Backsheet!$V29,3)="NHS",1,0)</f>
        <v>#REF!</v>
      </c>
    </row>
    <row r="45" spans="3:4" x14ac:dyDescent="0.25">
      <c r="C45" s="57" t="s">
        <v>658</v>
      </c>
      <c r="D45" s="60" t="e">
        <f>IF(LEFT(Backsheet!$V30,3)="NHS",1,0)</f>
        <v>#REF!</v>
      </c>
    </row>
    <row r="46" spans="3:4" x14ac:dyDescent="0.25">
      <c r="C46" s="57" t="s">
        <v>659</v>
      </c>
      <c r="D46" s="60" t="e">
        <f>IF(LEFT(Backsheet!$V31,3)="NHS",1,0)</f>
        <v>#REF!</v>
      </c>
    </row>
    <row r="47" spans="3:4" x14ac:dyDescent="0.25">
      <c r="C47" s="57" t="s">
        <v>660</v>
      </c>
      <c r="D47" s="60" t="e">
        <f>IF(LEFT(Backsheet!$V32,3)="NHS",1,0)</f>
        <v>#REF!</v>
      </c>
    </row>
    <row r="48" spans="3:4" ht="15.75" thickBot="1" x14ac:dyDescent="0.3">
      <c r="C48" s="58" t="s">
        <v>661</v>
      </c>
      <c r="D48" s="60" t="e">
        <f>IF(LEFT(Backsheet!$V33,3)="NHS",1,0)</f>
        <v>#REF!</v>
      </c>
    </row>
    <row r="50" spans="2:25" x14ac:dyDescent="0.25">
      <c r="B50" s="3" t="s">
        <v>49</v>
      </c>
    </row>
    <row r="52" spans="2:25" ht="15.75" thickBot="1" x14ac:dyDescent="0.3">
      <c r="D52" s="52"/>
      <c r="E52" s="52"/>
      <c r="F52" s="52"/>
      <c r="G52" s="52"/>
      <c r="H52" s="52"/>
      <c r="I52" s="123" t="s">
        <v>504</v>
      </c>
      <c r="J52" s="123"/>
      <c r="K52" s="123"/>
      <c r="L52" s="123"/>
      <c r="M52" s="52"/>
      <c r="N52" s="52"/>
      <c r="O52" s="52"/>
      <c r="P52" s="52"/>
      <c r="Q52" s="123" t="s">
        <v>507</v>
      </c>
      <c r="R52" s="123"/>
      <c r="S52" s="123"/>
      <c r="T52" s="123"/>
      <c r="U52" s="121" t="s">
        <v>508</v>
      </c>
      <c r="V52" s="121"/>
    </row>
    <row r="53" spans="2:25" ht="15" customHeight="1" x14ac:dyDescent="0.25">
      <c r="C53" s="59" t="s">
        <v>509</v>
      </c>
      <c r="D53" s="56" t="s">
        <v>515</v>
      </c>
      <c r="E53" s="56" t="s">
        <v>525</v>
      </c>
      <c r="F53" s="56" t="s">
        <v>513</v>
      </c>
      <c r="G53" s="56" t="s">
        <v>503</v>
      </c>
      <c r="H53" s="56" t="s">
        <v>514</v>
      </c>
      <c r="I53" s="56" t="s">
        <v>467</v>
      </c>
      <c r="J53" s="56" t="s">
        <v>468</v>
      </c>
      <c r="K53" s="56" t="s">
        <v>469</v>
      </c>
      <c r="L53" s="56" t="s">
        <v>466</v>
      </c>
      <c r="M53" s="56" t="s">
        <v>505</v>
      </c>
      <c r="N53" s="56" t="s">
        <v>23</v>
      </c>
      <c r="O53" s="56" t="s">
        <v>506</v>
      </c>
      <c r="P53" s="56" t="s">
        <v>532</v>
      </c>
      <c r="Q53" s="56" t="s">
        <v>467</v>
      </c>
      <c r="R53" s="56" t="s">
        <v>468</v>
      </c>
      <c r="S53" s="56" t="s">
        <v>469</v>
      </c>
      <c r="T53" s="56" t="s">
        <v>466</v>
      </c>
      <c r="U53" s="56" t="s">
        <v>530</v>
      </c>
      <c r="V53" s="56" t="s">
        <v>531</v>
      </c>
      <c r="W53" s="56" t="s">
        <v>577</v>
      </c>
      <c r="X53" s="64" t="s">
        <v>578</v>
      </c>
      <c r="Y53" s="64" t="s">
        <v>579</v>
      </c>
    </row>
    <row r="54" spans="2:25" x14ac:dyDescent="0.25">
      <c r="C54" s="57" t="s">
        <v>574</v>
      </c>
      <c r="D54" s="57">
        <f>IF(Backsheet!$AA4&gt;0,1,0)</f>
        <v>1</v>
      </c>
      <c r="E54" s="57">
        <f>IF(Backsheet!$AB4&gt;0,1,0)</f>
        <v>1</v>
      </c>
      <c r="F54" s="57">
        <f>IF(Backsheet!$AC4&gt;0,1,0)</f>
        <v>1</v>
      </c>
      <c r="G54" s="57">
        <f>IF(Backsheet!$AD4&gt;0,1,0)</f>
        <v>1</v>
      </c>
      <c r="H54" s="57">
        <f>IF(Backsheet!$AE4&gt;0,1,0)</f>
        <v>1</v>
      </c>
      <c r="I54" s="57">
        <f>IF(Backsheet!$AF4="",0,IF(OR(Backsheet!$AF4&gt;0,Backsheet!$AF4=0),1,0))</f>
        <v>1</v>
      </c>
      <c r="J54" s="57">
        <f>IF(Backsheet!$AG4="",0,IF(OR(Backsheet!$AG4&gt;0,Backsheet!$AG4=0),1,0))</f>
        <v>1</v>
      </c>
      <c r="K54" s="57">
        <f>IF(Backsheet!$AH4="",0,IF(OR(Backsheet!$AH4&gt;0,Backsheet!$AH4=0),1,0))</f>
        <v>1</v>
      </c>
      <c r="L54" s="57">
        <f>IF(Backsheet!$AI4="",0,IF(OR(Backsheet!$AI4&gt;0,Backsheet!$AI4=0),1,0))</f>
        <v>1</v>
      </c>
      <c r="M54" s="57">
        <f>IF(Backsheet!$AJ4&gt;0,1,0)</f>
        <v>1</v>
      </c>
      <c r="N54" s="57">
        <f>IF(Backsheet!$AK4&gt;0,1,0)</f>
        <v>1</v>
      </c>
      <c r="O54" s="57">
        <f>IF(Backsheet!$AL4&gt;0,1,0)</f>
        <v>1</v>
      </c>
      <c r="P54" s="57">
        <f>IF(Backsheet!$AM4&gt;0,1,0)</f>
        <v>1</v>
      </c>
      <c r="Q54" s="57">
        <f>IF(Backsheet!$AN4="",0,IF(OR(Backsheet!$AN4&gt;0,Backsheet!$AN4=0),1,0))</f>
        <v>1</v>
      </c>
      <c r="R54" s="57">
        <f>IF(Backsheet!$AO4="",0,IF(OR(Backsheet!$AO4&gt;0,Backsheet!$AO4=0),1,0))</f>
        <v>1</v>
      </c>
      <c r="S54" s="57">
        <f>IF(Backsheet!$AP4="",0,IF(OR(Backsheet!$AP4&gt;0,Backsheet!$AP4=0),1,0))</f>
        <v>1</v>
      </c>
      <c r="T54" s="57">
        <f>IF(Backsheet!$AQ4="",0,IF(OR(Backsheet!$AQ4&gt;0,Backsheet!$AQ4=0),1,0))</f>
        <v>1</v>
      </c>
      <c r="U54" s="57">
        <f>IF(Backsheet!$AR4&gt;0,1,0)</f>
        <v>1</v>
      </c>
      <c r="V54" s="57">
        <f>IF(Backsheet!$AS4&gt;0,1,0)</f>
        <v>1</v>
      </c>
      <c r="W54" s="57">
        <f>SUM(D54:V54)</f>
        <v>19</v>
      </c>
      <c r="X54" s="57">
        <f>IF(W54=19, 1, 0)</f>
        <v>1</v>
      </c>
      <c r="Y54" s="57">
        <f>IF(W54&gt;0,19,0)</f>
        <v>19</v>
      </c>
    </row>
    <row r="55" spans="2:25" x14ac:dyDescent="0.25">
      <c r="C55" s="57" t="s">
        <v>575</v>
      </c>
      <c r="D55" s="57">
        <f>IF(Backsheet!$AA5&gt;0,1,0)</f>
        <v>1</v>
      </c>
      <c r="E55" s="57">
        <f>IF(Backsheet!$AB5&gt;0,1,0)</f>
        <v>1</v>
      </c>
      <c r="F55" s="57">
        <f>IF(Backsheet!$AC5&gt;0,1,0)</f>
        <v>1</v>
      </c>
      <c r="G55" s="57">
        <f>IF(Backsheet!$AD5&gt;0,1,0)</f>
        <v>1</v>
      </c>
      <c r="H55" s="57">
        <f>IF(Backsheet!$AE5&gt;0,1,0)</f>
        <v>1</v>
      </c>
      <c r="I55" s="57">
        <f>IF(Backsheet!$AF5="",0,IF(OR(Backsheet!$AF5&gt;0,Backsheet!$AF5=0),1,0))</f>
        <v>1</v>
      </c>
      <c r="J55" s="57">
        <f>IF(Backsheet!$AG5="",0,IF(OR(Backsheet!$AG5&gt;0,Backsheet!$AG5=0),1,0))</f>
        <v>1</v>
      </c>
      <c r="K55" s="57">
        <f>IF(Backsheet!$AH5="",0,IF(OR(Backsheet!$AH5&gt;0,Backsheet!$AH5=0),1,0))</f>
        <v>1</v>
      </c>
      <c r="L55" s="57">
        <f>IF(Backsheet!$AI5="",0,IF(OR(Backsheet!$AI5&gt;0,Backsheet!$AI5=0),1,0))</f>
        <v>1</v>
      </c>
      <c r="M55" s="57">
        <f>IF(Backsheet!$AJ5&gt;0,1,0)</f>
        <v>1</v>
      </c>
      <c r="N55" s="57">
        <f>IF(Backsheet!$AK5&gt;0,1,0)</f>
        <v>1</v>
      </c>
      <c r="O55" s="57">
        <f>IF(Backsheet!$AL5&gt;0,1,0)</f>
        <v>1</v>
      </c>
      <c r="P55" s="57">
        <f>IF(Backsheet!$AM5&gt;0,1,0)</f>
        <v>1</v>
      </c>
      <c r="Q55" s="57">
        <f>IF(Backsheet!$AN5="",0,IF(OR(Backsheet!$AN5&gt;0,Backsheet!$AN5=0),1,0))</f>
        <v>1</v>
      </c>
      <c r="R55" s="57">
        <f>IF(Backsheet!$AO5="",0,IF(OR(Backsheet!$AO5&gt;0,Backsheet!$AO5=0),1,0))</f>
        <v>1</v>
      </c>
      <c r="S55" s="57">
        <f>IF(Backsheet!$AP5="",0,IF(OR(Backsheet!$AP5&gt;0,Backsheet!$AP5=0),1,0))</f>
        <v>1</v>
      </c>
      <c r="T55" s="57">
        <f>IF(Backsheet!$AQ5="",0,IF(OR(Backsheet!$AQ5&gt;0,Backsheet!$AQ5=0),1,0))</f>
        <v>1</v>
      </c>
      <c r="U55" s="57">
        <f>IF(Backsheet!$AR5&gt;0,1,0)</f>
        <v>1</v>
      </c>
      <c r="V55" s="57">
        <f>IF(Backsheet!$AS5&gt;0,1,0)</f>
        <v>1</v>
      </c>
      <c r="W55" s="57">
        <f t="shared" ref="W55:W74" si="0">SUM(D55:V55)</f>
        <v>19</v>
      </c>
      <c r="X55" s="57">
        <f t="shared" ref="X55:X74" si="1">IF(W55=19, 1, 0)</f>
        <v>1</v>
      </c>
      <c r="Y55" s="57">
        <f t="shared" ref="Y55:Y74" si="2">IF(W55&gt;0,19,0)</f>
        <v>19</v>
      </c>
    </row>
    <row r="56" spans="2:25" x14ac:dyDescent="0.25">
      <c r="C56" s="57" t="s">
        <v>538</v>
      </c>
      <c r="D56" s="57">
        <f>IF(Backsheet!$AA6&gt;0,1,0)</f>
        <v>1</v>
      </c>
      <c r="E56" s="57">
        <f>IF(Backsheet!$AB6&gt;0,1,0)</f>
        <v>1</v>
      </c>
      <c r="F56" s="57">
        <f>IF(Backsheet!$AC6&gt;0,1,0)</f>
        <v>1</v>
      </c>
      <c r="G56" s="57">
        <f>IF(Backsheet!$AD6&gt;0,1,0)</f>
        <v>1</v>
      </c>
      <c r="H56" s="57">
        <f>IF(Backsheet!$AE6&gt;0,1,0)</f>
        <v>1</v>
      </c>
      <c r="I56" s="57">
        <f>IF(Backsheet!$AF6="",0,IF(OR(Backsheet!$AF6&gt;0,Backsheet!$AF6=0),1,0))</f>
        <v>1</v>
      </c>
      <c r="J56" s="57">
        <f>IF(Backsheet!$AG6="",0,IF(OR(Backsheet!$AG6&gt;0,Backsheet!$AG6=0),1,0))</f>
        <v>1</v>
      </c>
      <c r="K56" s="57">
        <f>IF(Backsheet!$AH6="",0,IF(OR(Backsheet!$AH6&gt;0,Backsheet!$AH6=0),1,0))</f>
        <v>1</v>
      </c>
      <c r="L56" s="57">
        <f>IF(Backsheet!$AI6="",0,IF(OR(Backsheet!$AI6&gt;0,Backsheet!$AI6=0),1,0))</f>
        <v>1</v>
      </c>
      <c r="M56" s="57">
        <f>IF(Backsheet!$AJ6&gt;0,1,0)</f>
        <v>1</v>
      </c>
      <c r="N56" s="57">
        <f>IF(Backsheet!$AK6&gt;0,1,0)</f>
        <v>1</v>
      </c>
      <c r="O56" s="57">
        <f>IF(Backsheet!$AL6&gt;0,1,0)</f>
        <v>1</v>
      </c>
      <c r="P56" s="57">
        <f>IF(Backsheet!$AM6&gt;0,1,0)</f>
        <v>1</v>
      </c>
      <c r="Q56" s="57">
        <f>IF(Backsheet!$AN6="",0,IF(OR(Backsheet!$AN6&gt;0,Backsheet!$AN6=0),1,0))</f>
        <v>1</v>
      </c>
      <c r="R56" s="57">
        <f>IF(Backsheet!$AO6="",0,IF(OR(Backsheet!$AO6&gt;0,Backsheet!$AO6=0),1,0))</f>
        <v>1</v>
      </c>
      <c r="S56" s="57">
        <f>IF(Backsheet!$AP6="",0,IF(OR(Backsheet!$AP6&gt;0,Backsheet!$AP6=0),1,0))</f>
        <v>1</v>
      </c>
      <c r="T56" s="57">
        <f>IF(Backsheet!$AQ6="",0,IF(OR(Backsheet!$AQ6&gt;0,Backsheet!$AQ6=0),1,0))</f>
        <v>1</v>
      </c>
      <c r="U56" s="57">
        <f>IF(Backsheet!$AR6&gt;0,1,0)</f>
        <v>1</v>
      </c>
      <c r="V56" s="57">
        <f>IF(Backsheet!$AS6&gt;0,1,0)</f>
        <v>1</v>
      </c>
      <c r="W56" s="57">
        <f t="shared" si="0"/>
        <v>19</v>
      </c>
      <c r="X56" s="57">
        <f t="shared" si="1"/>
        <v>1</v>
      </c>
      <c r="Y56" s="57">
        <f t="shared" si="2"/>
        <v>19</v>
      </c>
    </row>
    <row r="57" spans="2:25" x14ac:dyDescent="0.25">
      <c r="C57" s="57" t="s">
        <v>539</v>
      </c>
      <c r="D57" s="57">
        <f>IF(Backsheet!$AA7&gt;0,1,0)</f>
        <v>1</v>
      </c>
      <c r="E57" s="57">
        <f>IF(Backsheet!$AB7&gt;0,1,0)</f>
        <v>1</v>
      </c>
      <c r="F57" s="57">
        <f>IF(Backsheet!$AC7&gt;0,1,0)</f>
        <v>1</v>
      </c>
      <c r="G57" s="57">
        <f>IF(Backsheet!$AD7&gt;0,1,0)</f>
        <v>1</v>
      </c>
      <c r="H57" s="57">
        <f>IF(Backsheet!$AE7&gt;0,1,0)</f>
        <v>1</v>
      </c>
      <c r="I57" s="57">
        <f>IF(Backsheet!$AF7="",0,IF(OR(Backsheet!$AF7&gt;0,Backsheet!$AF7=0),1,0))</f>
        <v>1</v>
      </c>
      <c r="J57" s="57">
        <f>IF(Backsheet!$AG7="",0,IF(OR(Backsheet!$AG7&gt;0,Backsheet!$AG7=0),1,0))</f>
        <v>1</v>
      </c>
      <c r="K57" s="57">
        <f>IF(Backsheet!$AH7="",0,IF(OR(Backsheet!$AH7&gt;0,Backsheet!$AH7=0),1,0))</f>
        <v>1</v>
      </c>
      <c r="L57" s="57">
        <f>IF(Backsheet!$AI7="",0,IF(OR(Backsheet!$AI7&gt;0,Backsheet!$AI7=0),1,0))</f>
        <v>1</v>
      </c>
      <c r="M57" s="57">
        <f>IF(Backsheet!$AJ7&gt;0,1,0)</f>
        <v>1</v>
      </c>
      <c r="N57" s="57">
        <f>IF(Backsheet!$AK7&gt;0,1,0)</f>
        <v>1</v>
      </c>
      <c r="O57" s="57">
        <f>IF(Backsheet!$AL7&gt;0,1,0)</f>
        <v>1</v>
      </c>
      <c r="P57" s="57">
        <f>IF(Backsheet!$AM7&gt;0,1,0)</f>
        <v>1</v>
      </c>
      <c r="Q57" s="57">
        <f>IF(Backsheet!$AN7="",0,IF(OR(Backsheet!$AN7&gt;0,Backsheet!$AN7=0),1,0))</f>
        <v>1</v>
      </c>
      <c r="R57" s="57">
        <f>IF(Backsheet!$AO7="",0,IF(OR(Backsheet!$AO7&gt;0,Backsheet!$AO7=0),1,0))</f>
        <v>1</v>
      </c>
      <c r="S57" s="57">
        <f>IF(Backsheet!$AP7="",0,IF(OR(Backsheet!$AP7&gt;0,Backsheet!$AP7=0),1,0))</f>
        <v>1</v>
      </c>
      <c r="T57" s="57">
        <f>IF(Backsheet!$AQ7="",0,IF(OR(Backsheet!$AQ7&gt;0,Backsheet!$AQ7=0),1,0))</f>
        <v>1</v>
      </c>
      <c r="U57" s="57">
        <f>IF(Backsheet!$AR7&gt;0,1,0)</f>
        <v>1</v>
      </c>
      <c r="V57" s="57">
        <f>IF(Backsheet!$AS7&gt;0,1,0)</f>
        <v>1</v>
      </c>
      <c r="W57" s="57">
        <f t="shared" si="0"/>
        <v>19</v>
      </c>
      <c r="X57" s="57">
        <f t="shared" si="1"/>
        <v>1</v>
      </c>
      <c r="Y57" s="57">
        <f t="shared" si="2"/>
        <v>19</v>
      </c>
    </row>
    <row r="58" spans="2:25" x14ac:dyDescent="0.25">
      <c r="C58" s="57" t="s">
        <v>540</v>
      </c>
      <c r="D58" s="57">
        <f>IF(Backsheet!$AA8&gt;0,1,0)</f>
        <v>1</v>
      </c>
      <c r="E58" s="57">
        <f>IF(Backsheet!$AB8&gt;0,1,0)</f>
        <v>1</v>
      </c>
      <c r="F58" s="57">
        <f>IF(Backsheet!$AC8&gt;0,1,0)</f>
        <v>1</v>
      </c>
      <c r="G58" s="57">
        <f>IF(Backsheet!$AD8&gt;0,1,0)</f>
        <v>1</v>
      </c>
      <c r="H58" s="57">
        <f>IF(Backsheet!$AE8&gt;0,1,0)</f>
        <v>1</v>
      </c>
      <c r="I58" s="57">
        <f>IF(Backsheet!$AF8="",0,IF(OR(Backsheet!$AF8&gt;0,Backsheet!$AF8=0),1,0))</f>
        <v>1</v>
      </c>
      <c r="J58" s="57">
        <f>IF(Backsheet!$AG8="",0,IF(OR(Backsheet!$AG8&gt;0,Backsheet!$AG8=0),1,0))</f>
        <v>1</v>
      </c>
      <c r="K58" s="57">
        <f>IF(Backsheet!$AH8="",0,IF(OR(Backsheet!$AH8&gt;0,Backsheet!$AH8=0),1,0))</f>
        <v>1</v>
      </c>
      <c r="L58" s="57">
        <f>IF(Backsheet!$AI8="",0,IF(OR(Backsheet!$AI8&gt;0,Backsheet!$AI8=0),1,0))</f>
        <v>1</v>
      </c>
      <c r="M58" s="57">
        <f>IF(Backsheet!$AJ8&gt;0,1,0)</f>
        <v>1</v>
      </c>
      <c r="N58" s="57">
        <f>IF(Backsheet!$AK8&gt;0,1,0)</f>
        <v>1</v>
      </c>
      <c r="O58" s="57">
        <f>IF(Backsheet!$AL8&gt;0,1,0)</f>
        <v>1</v>
      </c>
      <c r="P58" s="57">
        <f>IF(Backsheet!$AM8&gt;0,1,0)</f>
        <v>1</v>
      </c>
      <c r="Q58" s="57">
        <f>IF(Backsheet!$AN8="",0,IF(OR(Backsheet!$AN8&gt;0,Backsheet!$AN8=0),1,0))</f>
        <v>1</v>
      </c>
      <c r="R58" s="57">
        <f>IF(Backsheet!$AO8="",0,IF(OR(Backsheet!$AO8&gt;0,Backsheet!$AO8=0),1,0))</f>
        <v>1</v>
      </c>
      <c r="S58" s="57">
        <f>IF(Backsheet!$AP8="",0,IF(OR(Backsheet!$AP8&gt;0,Backsheet!$AP8=0),1,0))</f>
        <v>1</v>
      </c>
      <c r="T58" s="57">
        <f>IF(Backsheet!$AQ8="",0,IF(OR(Backsheet!$AQ8&gt;0,Backsheet!$AQ8=0),1,0))</f>
        <v>1</v>
      </c>
      <c r="U58" s="57">
        <f>IF(Backsheet!$AR8&gt;0,1,0)</f>
        <v>1</v>
      </c>
      <c r="V58" s="57">
        <f>IF(Backsheet!$AS8&gt;0,1,0)</f>
        <v>1</v>
      </c>
      <c r="W58" s="57">
        <f t="shared" si="0"/>
        <v>19</v>
      </c>
      <c r="X58" s="57">
        <f t="shared" si="1"/>
        <v>1</v>
      </c>
      <c r="Y58" s="57">
        <f t="shared" si="2"/>
        <v>19</v>
      </c>
    </row>
    <row r="59" spans="2:25" x14ac:dyDescent="0.25">
      <c r="C59" s="57" t="s">
        <v>541</v>
      </c>
      <c r="D59" s="57">
        <f>IF(Backsheet!$AA9&gt;0,1,0)</f>
        <v>1</v>
      </c>
      <c r="E59" s="57">
        <f>IF(Backsheet!$AB9&gt;0,1,0)</f>
        <v>1</v>
      </c>
      <c r="F59" s="57">
        <f>IF(Backsheet!$AC9&gt;0,1,0)</f>
        <v>1</v>
      </c>
      <c r="G59" s="57">
        <f>IF(Backsheet!$AD9&gt;0,1,0)</f>
        <v>1</v>
      </c>
      <c r="H59" s="57">
        <f>IF(Backsheet!$AE9&gt;0,1,0)</f>
        <v>1</v>
      </c>
      <c r="I59" s="57">
        <f>IF(Backsheet!$AF9="",0,IF(OR(Backsheet!$AF9&gt;0,Backsheet!$AF9=0),1,0))</f>
        <v>1</v>
      </c>
      <c r="J59" s="57">
        <f>IF(Backsheet!$AG9="",0,IF(OR(Backsheet!$AG9&gt;0,Backsheet!$AG9=0),1,0))</f>
        <v>1</v>
      </c>
      <c r="K59" s="57">
        <f>IF(Backsheet!$AH9="",0,IF(OR(Backsheet!$AH9&gt;0,Backsheet!$AH9=0),1,0))</f>
        <v>1</v>
      </c>
      <c r="L59" s="57">
        <f>IF(Backsheet!$AI9="",0,IF(OR(Backsheet!$AI9&gt;0,Backsheet!$AI9=0),1,0))</f>
        <v>1</v>
      </c>
      <c r="M59" s="57">
        <f>IF(Backsheet!$AJ9&gt;0,1,0)</f>
        <v>1</v>
      </c>
      <c r="N59" s="57">
        <f>IF(Backsheet!$AK9&gt;0,1,0)</f>
        <v>1</v>
      </c>
      <c r="O59" s="57">
        <f>IF(Backsheet!$AL9&gt;0,1,0)</f>
        <v>1</v>
      </c>
      <c r="P59" s="57">
        <f>IF(Backsheet!$AM9&gt;0,1,0)</f>
        <v>1</v>
      </c>
      <c r="Q59" s="57">
        <f>IF(Backsheet!$AN9="",0,IF(OR(Backsheet!$AN9&gt;0,Backsheet!$AN9=0),1,0))</f>
        <v>1</v>
      </c>
      <c r="R59" s="57">
        <f>IF(Backsheet!$AO9="",0,IF(OR(Backsheet!$AO9&gt;0,Backsheet!$AO9=0),1,0))</f>
        <v>1</v>
      </c>
      <c r="S59" s="57">
        <f>IF(Backsheet!$AP9="",0,IF(OR(Backsheet!$AP9&gt;0,Backsheet!$AP9=0),1,0))</f>
        <v>1</v>
      </c>
      <c r="T59" s="57">
        <f>IF(Backsheet!$AQ9="",0,IF(OR(Backsheet!$AQ9&gt;0,Backsheet!$AQ9=0),1,0))</f>
        <v>1</v>
      </c>
      <c r="U59" s="57">
        <f>IF(Backsheet!$AR9&gt;0,1,0)</f>
        <v>1</v>
      </c>
      <c r="V59" s="57">
        <f>IF(Backsheet!$AS9&gt;0,1,0)</f>
        <v>1</v>
      </c>
      <c r="W59" s="57">
        <f t="shared" si="0"/>
        <v>19</v>
      </c>
      <c r="X59" s="57">
        <f t="shared" si="1"/>
        <v>1</v>
      </c>
      <c r="Y59" s="57">
        <f t="shared" si="2"/>
        <v>19</v>
      </c>
    </row>
    <row r="60" spans="2:25" x14ac:dyDescent="0.25">
      <c r="C60" s="57" t="s">
        <v>542</v>
      </c>
      <c r="D60" s="57">
        <f>IF(Backsheet!$AA10&gt;0,1,0)</f>
        <v>1</v>
      </c>
      <c r="E60" s="57">
        <f>IF(Backsheet!$AB10&gt;0,1,0)</f>
        <v>1</v>
      </c>
      <c r="F60" s="57">
        <f>IF(Backsheet!$AC10&gt;0,1,0)</f>
        <v>1</v>
      </c>
      <c r="G60" s="57">
        <f>IF(Backsheet!$AD10&gt;0,1,0)</f>
        <v>1</v>
      </c>
      <c r="H60" s="57">
        <f>IF(Backsheet!$AE10&gt;0,1,0)</f>
        <v>1</v>
      </c>
      <c r="I60" s="57">
        <f>IF(Backsheet!$AF10="",0,IF(OR(Backsheet!$AF10&gt;0,Backsheet!$AF10=0),1,0))</f>
        <v>1</v>
      </c>
      <c r="J60" s="57">
        <f>IF(Backsheet!$AG10="",0,IF(OR(Backsheet!$AG10&gt;0,Backsheet!$AG10=0),1,0))</f>
        <v>1</v>
      </c>
      <c r="K60" s="57">
        <f>IF(Backsheet!$AH10="",0,IF(OR(Backsheet!$AH10&gt;0,Backsheet!$AH10=0),1,0))</f>
        <v>1</v>
      </c>
      <c r="L60" s="57">
        <f>IF(Backsheet!$AI10="",0,IF(OR(Backsheet!$AI10&gt;0,Backsheet!$AI10=0),1,0))</f>
        <v>1</v>
      </c>
      <c r="M60" s="57">
        <f>IF(Backsheet!$AJ10&gt;0,1,0)</f>
        <v>1</v>
      </c>
      <c r="N60" s="57">
        <f>IF(Backsheet!$AK10&gt;0,1,0)</f>
        <v>1</v>
      </c>
      <c r="O60" s="57">
        <f>IF(Backsheet!$AL10&gt;0,1,0)</f>
        <v>1</v>
      </c>
      <c r="P60" s="57">
        <f>IF(Backsheet!$AM10&gt;0,1,0)</f>
        <v>1</v>
      </c>
      <c r="Q60" s="57">
        <f>IF(Backsheet!$AN10="",0,IF(OR(Backsheet!$AN10&gt;0,Backsheet!$AN10=0),1,0))</f>
        <v>1</v>
      </c>
      <c r="R60" s="57">
        <f>IF(Backsheet!$AO10="",0,IF(OR(Backsheet!$AO10&gt;0,Backsheet!$AO10=0),1,0))</f>
        <v>1</v>
      </c>
      <c r="S60" s="57">
        <f>IF(Backsheet!$AP10="",0,IF(OR(Backsheet!$AP10&gt;0,Backsheet!$AP10=0),1,0))</f>
        <v>1</v>
      </c>
      <c r="T60" s="57">
        <f>IF(Backsheet!$AQ10="",0,IF(OR(Backsheet!$AQ10&gt;0,Backsheet!$AQ10=0),1,0))</f>
        <v>1</v>
      </c>
      <c r="U60" s="57">
        <f>IF(Backsheet!$AR10&gt;0,1,0)</f>
        <v>1</v>
      </c>
      <c r="V60" s="57">
        <f>IF(Backsheet!$AS10&gt;0,1,0)</f>
        <v>1</v>
      </c>
      <c r="W60" s="57">
        <f t="shared" si="0"/>
        <v>19</v>
      </c>
      <c r="X60" s="57">
        <f t="shared" si="1"/>
        <v>1</v>
      </c>
      <c r="Y60" s="57">
        <f t="shared" si="2"/>
        <v>19</v>
      </c>
    </row>
    <row r="61" spans="2:25" x14ac:dyDescent="0.25">
      <c r="C61" s="57" t="s">
        <v>543</v>
      </c>
      <c r="D61" s="57">
        <f>IF(Backsheet!$AA11&gt;0,1,0)</f>
        <v>1</v>
      </c>
      <c r="E61" s="57">
        <f>IF(Backsheet!$AB11&gt;0,1,0)</f>
        <v>1</v>
      </c>
      <c r="F61" s="57">
        <f>IF(Backsheet!$AC11&gt;0,1,0)</f>
        <v>1</v>
      </c>
      <c r="G61" s="57">
        <f>IF(Backsheet!$AD11&gt;0,1,0)</f>
        <v>1</v>
      </c>
      <c r="H61" s="57">
        <f>IF(Backsheet!$AE11&gt;0,1,0)</f>
        <v>1</v>
      </c>
      <c r="I61" s="57">
        <f>IF(Backsheet!$AF11="",0,IF(OR(Backsheet!$AF11&gt;0,Backsheet!$AF11=0),1,0))</f>
        <v>1</v>
      </c>
      <c r="J61" s="57">
        <f>IF(Backsheet!$AG11="",0,IF(OR(Backsheet!$AG11&gt;0,Backsheet!$AG11=0),1,0))</f>
        <v>1</v>
      </c>
      <c r="K61" s="57">
        <f>IF(Backsheet!$AH11="",0,IF(OR(Backsheet!$AH11&gt;0,Backsheet!$AH11=0),1,0))</f>
        <v>1</v>
      </c>
      <c r="L61" s="57">
        <f>IF(Backsheet!$AI11="",0,IF(OR(Backsheet!$AI11&gt;0,Backsheet!$AI11=0),1,0))</f>
        <v>1</v>
      </c>
      <c r="M61" s="57">
        <f>IF(Backsheet!$AJ11&gt;0,1,0)</f>
        <v>1</v>
      </c>
      <c r="N61" s="57">
        <f>IF(Backsheet!$AK11&gt;0,1,0)</f>
        <v>1</v>
      </c>
      <c r="O61" s="57">
        <f>IF(Backsheet!$AL11&gt;0,1,0)</f>
        <v>1</v>
      </c>
      <c r="P61" s="57">
        <f>IF(Backsheet!$AM11&gt;0,1,0)</f>
        <v>1</v>
      </c>
      <c r="Q61" s="57">
        <f>IF(Backsheet!$AN11="",0,IF(OR(Backsheet!$AN11&gt;0,Backsheet!$AN11=0),1,0))</f>
        <v>1</v>
      </c>
      <c r="R61" s="57">
        <f>IF(Backsheet!$AO11="",0,IF(OR(Backsheet!$AO11&gt;0,Backsheet!$AO11=0),1,0))</f>
        <v>1</v>
      </c>
      <c r="S61" s="57">
        <f>IF(Backsheet!$AP11="",0,IF(OR(Backsheet!$AP11&gt;0,Backsheet!$AP11=0),1,0))</f>
        <v>1</v>
      </c>
      <c r="T61" s="57">
        <f>IF(Backsheet!$AQ11="",0,IF(OR(Backsheet!$AQ11&gt;0,Backsheet!$AQ11=0),1,0))</f>
        <v>1</v>
      </c>
      <c r="U61" s="57">
        <f>IF(Backsheet!$AR11&gt;0,1,0)</f>
        <v>1</v>
      </c>
      <c r="V61" s="57">
        <f>IF(Backsheet!$AS11&gt;0,1,0)</f>
        <v>1</v>
      </c>
      <c r="W61" s="57">
        <f t="shared" si="0"/>
        <v>19</v>
      </c>
      <c r="X61" s="57">
        <f t="shared" si="1"/>
        <v>1</v>
      </c>
      <c r="Y61" s="57">
        <f t="shared" si="2"/>
        <v>19</v>
      </c>
    </row>
    <row r="62" spans="2:25" x14ac:dyDescent="0.25">
      <c r="C62" s="57" t="s">
        <v>544</v>
      </c>
      <c r="D62" s="57">
        <f>IF(Backsheet!$AA12&gt;0,1,0)</f>
        <v>1</v>
      </c>
      <c r="E62" s="57">
        <f>IF(Backsheet!$AB12&gt;0,1,0)</f>
        <v>1</v>
      </c>
      <c r="F62" s="57">
        <f>IF(Backsheet!$AC12&gt;0,1,0)</f>
        <v>1</v>
      </c>
      <c r="G62" s="57">
        <f>IF(Backsheet!$AD12&gt;0,1,0)</f>
        <v>1</v>
      </c>
      <c r="H62" s="57">
        <f>IF(Backsheet!$AE12&gt;0,1,0)</f>
        <v>1</v>
      </c>
      <c r="I62" s="57">
        <f>IF(Backsheet!$AF12="",0,IF(OR(Backsheet!$AF12&gt;0,Backsheet!$AF12=0),1,0))</f>
        <v>1</v>
      </c>
      <c r="J62" s="57">
        <f>IF(Backsheet!$AG12="",0,IF(OR(Backsheet!$AG12&gt;0,Backsheet!$AG12=0),1,0))</f>
        <v>1</v>
      </c>
      <c r="K62" s="57">
        <f>IF(Backsheet!$AH12="",0,IF(OR(Backsheet!$AH12&gt;0,Backsheet!$AH12=0),1,0))</f>
        <v>1</v>
      </c>
      <c r="L62" s="57">
        <f>IF(Backsheet!$AI12="",0,IF(OR(Backsheet!$AI12&gt;0,Backsheet!$AI12=0),1,0))</f>
        <v>1</v>
      </c>
      <c r="M62" s="57">
        <f>IF(Backsheet!$AJ12&gt;0,1,0)</f>
        <v>1</v>
      </c>
      <c r="N62" s="57">
        <f>IF(Backsheet!$AK12&gt;0,1,0)</f>
        <v>1</v>
      </c>
      <c r="O62" s="57">
        <f>IF(Backsheet!$AL12&gt;0,1,0)</f>
        <v>1</v>
      </c>
      <c r="P62" s="57">
        <f>IF(Backsheet!$AM12&gt;0,1,0)</f>
        <v>1</v>
      </c>
      <c r="Q62" s="57">
        <f>IF(Backsheet!$AN12="",0,IF(OR(Backsheet!$AN12&gt;0,Backsheet!$AN12=0),1,0))</f>
        <v>1</v>
      </c>
      <c r="R62" s="57">
        <f>IF(Backsheet!$AO12="",0,IF(OR(Backsheet!$AO12&gt;0,Backsheet!$AO12=0),1,0))</f>
        <v>1</v>
      </c>
      <c r="S62" s="57">
        <f>IF(Backsheet!$AP12="",0,IF(OR(Backsheet!$AP12&gt;0,Backsheet!$AP12=0),1,0))</f>
        <v>1</v>
      </c>
      <c r="T62" s="57">
        <f>IF(Backsheet!$AQ12="",0,IF(OR(Backsheet!$AQ12&gt;0,Backsheet!$AQ12=0),1,0))</f>
        <v>1</v>
      </c>
      <c r="U62" s="57">
        <f>IF(Backsheet!$AR12&gt;0,1,0)</f>
        <v>1</v>
      </c>
      <c r="V62" s="57">
        <f>IF(Backsheet!$AS12&gt;0,1,0)</f>
        <v>1</v>
      </c>
      <c r="W62" s="57">
        <f t="shared" si="0"/>
        <v>19</v>
      </c>
      <c r="X62" s="57">
        <f t="shared" si="1"/>
        <v>1</v>
      </c>
      <c r="Y62" s="57">
        <f t="shared" si="2"/>
        <v>19</v>
      </c>
    </row>
    <row r="63" spans="2:25" x14ac:dyDescent="0.25">
      <c r="C63" s="57" t="s">
        <v>545</v>
      </c>
      <c r="D63" s="57">
        <f>IF(Backsheet!$AA13&gt;0,1,0)</f>
        <v>1</v>
      </c>
      <c r="E63" s="57">
        <f>IF(Backsheet!$AB13&gt;0,1,0)</f>
        <v>1</v>
      </c>
      <c r="F63" s="57">
        <f>IF(Backsheet!$AC13&gt;0,1,0)</f>
        <v>1</v>
      </c>
      <c r="G63" s="57">
        <f>IF(Backsheet!$AD13&gt;0,1,0)</f>
        <v>1</v>
      </c>
      <c r="H63" s="57">
        <f>IF(Backsheet!$AE13&gt;0,1,0)</f>
        <v>1</v>
      </c>
      <c r="I63" s="57">
        <f>IF(Backsheet!$AF13="",0,IF(OR(Backsheet!$AF13&gt;0,Backsheet!$AF13=0),1,0))</f>
        <v>1</v>
      </c>
      <c r="J63" s="57">
        <f>IF(Backsheet!$AG13="",0,IF(OR(Backsheet!$AG13&gt;0,Backsheet!$AG13=0),1,0))</f>
        <v>1</v>
      </c>
      <c r="K63" s="57">
        <f>IF(Backsheet!$AH13="",0,IF(OR(Backsheet!$AH13&gt;0,Backsheet!$AH13=0),1,0))</f>
        <v>1</v>
      </c>
      <c r="L63" s="57">
        <f>IF(Backsheet!$AI13="",0,IF(OR(Backsheet!$AI13&gt;0,Backsheet!$AI13=0),1,0))</f>
        <v>1</v>
      </c>
      <c r="M63" s="57">
        <f>IF(Backsheet!$AJ13&gt;0,1,0)</f>
        <v>1</v>
      </c>
      <c r="N63" s="57">
        <f>IF(Backsheet!$AK13&gt;0,1,0)</f>
        <v>1</v>
      </c>
      <c r="O63" s="57">
        <f>IF(Backsheet!$AL13&gt;0,1,0)</f>
        <v>1</v>
      </c>
      <c r="P63" s="57">
        <f>IF(Backsheet!$AM13&gt;0,1,0)</f>
        <v>1</v>
      </c>
      <c r="Q63" s="57">
        <f>IF(Backsheet!$AN13="",0,IF(OR(Backsheet!$AN13&gt;0,Backsheet!$AN13=0),1,0))</f>
        <v>1</v>
      </c>
      <c r="R63" s="57">
        <f>IF(Backsheet!$AO13="",0,IF(OR(Backsheet!$AO13&gt;0,Backsheet!$AO13=0),1,0))</f>
        <v>1</v>
      </c>
      <c r="S63" s="57">
        <f>IF(Backsheet!$AP13="",0,IF(OR(Backsheet!$AP13&gt;0,Backsheet!$AP13=0),1,0))</f>
        <v>1</v>
      </c>
      <c r="T63" s="57">
        <f>IF(Backsheet!$AQ13="",0,IF(OR(Backsheet!$AQ13&gt;0,Backsheet!$AQ13=0),1,0))</f>
        <v>1</v>
      </c>
      <c r="U63" s="57">
        <f>IF(Backsheet!$AR13&gt;0,1,0)</f>
        <v>1</v>
      </c>
      <c r="V63" s="57">
        <f>IF(Backsheet!$AS13&gt;0,1,0)</f>
        <v>1</v>
      </c>
      <c r="W63" s="57">
        <f t="shared" si="0"/>
        <v>19</v>
      </c>
      <c r="X63" s="57">
        <f t="shared" si="1"/>
        <v>1</v>
      </c>
      <c r="Y63" s="57">
        <f t="shared" si="2"/>
        <v>19</v>
      </c>
    </row>
    <row r="64" spans="2:25" x14ac:dyDescent="0.25">
      <c r="C64" s="57" t="s">
        <v>546</v>
      </c>
      <c r="D64" s="57">
        <f>IF(Backsheet!$AA14&gt;0,1,0)</f>
        <v>1</v>
      </c>
      <c r="E64" s="57">
        <f>IF(Backsheet!$AB14&gt;0,1,0)</f>
        <v>1</v>
      </c>
      <c r="F64" s="57">
        <f>IF(Backsheet!$AC14&gt;0,1,0)</f>
        <v>1</v>
      </c>
      <c r="G64" s="57">
        <f>IF(Backsheet!$AD14&gt;0,1,0)</f>
        <v>1</v>
      </c>
      <c r="H64" s="57">
        <f>IF(Backsheet!$AE14&gt;0,1,0)</f>
        <v>1</v>
      </c>
      <c r="I64" s="57">
        <f>IF(Backsheet!$AF14="",0,IF(OR(Backsheet!$AF14&gt;0,Backsheet!$AF14=0),1,0))</f>
        <v>1</v>
      </c>
      <c r="J64" s="57">
        <f>IF(Backsheet!$AG14="",0,IF(OR(Backsheet!$AG14&gt;0,Backsheet!$AG14=0),1,0))</f>
        <v>1</v>
      </c>
      <c r="K64" s="57">
        <f>IF(Backsheet!$AH14="",0,IF(OR(Backsheet!$AH14&gt;0,Backsheet!$AH14=0),1,0))</f>
        <v>1</v>
      </c>
      <c r="L64" s="57">
        <f>IF(Backsheet!$AI14="",0,IF(OR(Backsheet!$AI14&gt;0,Backsheet!$AI14=0),1,0))</f>
        <v>1</v>
      </c>
      <c r="M64" s="57">
        <f>IF(Backsheet!$AJ14&gt;0,1,0)</f>
        <v>1</v>
      </c>
      <c r="N64" s="57">
        <f>IF(Backsheet!$AK14&gt;0,1,0)</f>
        <v>1</v>
      </c>
      <c r="O64" s="57">
        <f>IF(Backsheet!$AL14&gt;0,1,0)</f>
        <v>1</v>
      </c>
      <c r="P64" s="57">
        <f>IF(Backsheet!$AM14&gt;0,1,0)</f>
        <v>1</v>
      </c>
      <c r="Q64" s="57">
        <f>IF(Backsheet!$AN14="",0,IF(OR(Backsheet!$AN14&gt;0,Backsheet!$AN14=0),1,0))</f>
        <v>1</v>
      </c>
      <c r="R64" s="57">
        <f>IF(Backsheet!$AO14="",0,IF(OR(Backsheet!$AO14&gt;0,Backsheet!$AO14=0),1,0))</f>
        <v>1</v>
      </c>
      <c r="S64" s="57">
        <f>IF(Backsheet!$AP14="",0,IF(OR(Backsheet!$AP14&gt;0,Backsheet!$AP14=0),1,0))</f>
        <v>1</v>
      </c>
      <c r="T64" s="57">
        <f>IF(Backsheet!$AQ14="",0,IF(OR(Backsheet!$AQ14&gt;0,Backsheet!$AQ14=0),1,0))</f>
        <v>1</v>
      </c>
      <c r="U64" s="57">
        <f>IF(Backsheet!$AR14&gt;0,1,0)</f>
        <v>1</v>
      </c>
      <c r="V64" s="57">
        <f>IF(Backsheet!$AS14&gt;0,1,0)</f>
        <v>1</v>
      </c>
      <c r="W64" s="57">
        <f t="shared" si="0"/>
        <v>19</v>
      </c>
      <c r="X64" s="57">
        <f t="shared" si="1"/>
        <v>1</v>
      </c>
      <c r="Y64" s="57">
        <f t="shared" si="2"/>
        <v>19</v>
      </c>
    </row>
    <row r="65" spans="3:25" x14ac:dyDescent="0.25">
      <c r="C65" s="57" t="s">
        <v>547</v>
      </c>
      <c r="D65" s="57">
        <f>IF(Backsheet!$AA15&gt;0,1,0)</f>
        <v>1</v>
      </c>
      <c r="E65" s="57">
        <f>IF(Backsheet!$AB15&gt;0,1,0)</f>
        <v>1</v>
      </c>
      <c r="F65" s="57">
        <f>IF(Backsheet!$AC15&gt;0,1,0)</f>
        <v>1</v>
      </c>
      <c r="G65" s="57">
        <f>IF(Backsheet!$AD15&gt;0,1,0)</f>
        <v>1</v>
      </c>
      <c r="H65" s="57">
        <f>IF(Backsheet!$AE15&gt;0,1,0)</f>
        <v>1</v>
      </c>
      <c r="I65" s="57">
        <f>IF(Backsheet!$AF15="",0,IF(OR(Backsheet!$AF15&gt;0,Backsheet!$AF15=0),1,0))</f>
        <v>1</v>
      </c>
      <c r="J65" s="57">
        <f>IF(Backsheet!$AG15="",0,IF(OR(Backsheet!$AG15&gt;0,Backsheet!$AG15=0),1,0))</f>
        <v>1</v>
      </c>
      <c r="K65" s="57">
        <f>IF(Backsheet!$AH15="",0,IF(OR(Backsheet!$AH15&gt;0,Backsheet!$AH15=0),1,0))</f>
        <v>1</v>
      </c>
      <c r="L65" s="57">
        <f>IF(Backsheet!$AI15="",0,IF(OR(Backsheet!$AI15&gt;0,Backsheet!$AI15=0),1,0))</f>
        <v>1</v>
      </c>
      <c r="M65" s="57">
        <f>IF(Backsheet!$AJ15&gt;0,1,0)</f>
        <v>1</v>
      </c>
      <c r="N65" s="57">
        <f>IF(Backsheet!$AK15&gt;0,1,0)</f>
        <v>1</v>
      </c>
      <c r="O65" s="57">
        <f>IF(Backsheet!$AL15&gt;0,1,0)</f>
        <v>1</v>
      </c>
      <c r="P65" s="57">
        <f>IF(Backsheet!$AM15&gt;0,1,0)</f>
        <v>1</v>
      </c>
      <c r="Q65" s="57">
        <f>IF(Backsheet!$AN15="",0,IF(OR(Backsheet!$AN15&gt;0,Backsheet!$AN15=0),1,0))</f>
        <v>1</v>
      </c>
      <c r="R65" s="57">
        <f>IF(Backsheet!$AO15="",0,IF(OR(Backsheet!$AO15&gt;0,Backsheet!$AO15=0),1,0))</f>
        <v>1</v>
      </c>
      <c r="S65" s="57">
        <f>IF(Backsheet!$AP15="",0,IF(OR(Backsheet!$AP15&gt;0,Backsheet!$AP15=0),1,0))</f>
        <v>1</v>
      </c>
      <c r="T65" s="57">
        <f>IF(Backsheet!$AQ15="",0,IF(OR(Backsheet!$AQ15&gt;0,Backsheet!$AQ15=0),1,0))</f>
        <v>1</v>
      </c>
      <c r="U65" s="57">
        <f>IF(Backsheet!$AR15&gt;0,1,0)</f>
        <v>1</v>
      </c>
      <c r="V65" s="57">
        <f>IF(Backsheet!$AS15&gt;0,1,0)</f>
        <v>1</v>
      </c>
      <c r="W65" s="57">
        <f t="shared" si="0"/>
        <v>19</v>
      </c>
      <c r="X65" s="57">
        <f t="shared" si="1"/>
        <v>1</v>
      </c>
      <c r="Y65" s="57">
        <f t="shared" si="2"/>
        <v>19</v>
      </c>
    </row>
    <row r="66" spans="3:25" x14ac:dyDescent="0.25">
      <c r="C66" s="57" t="s">
        <v>548</v>
      </c>
      <c r="D66" s="57">
        <f>IF(Backsheet!$AA16&gt;0,1,0)</f>
        <v>1</v>
      </c>
      <c r="E66" s="57">
        <f>IF(Backsheet!$AB16&gt;0,1,0)</f>
        <v>1</v>
      </c>
      <c r="F66" s="57">
        <f>IF(Backsheet!$AC16&gt;0,1,0)</f>
        <v>1</v>
      </c>
      <c r="G66" s="57">
        <f>IF(Backsheet!$AD16&gt;0,1,0)</f>
        <v>1</v>
      </c>
      <c r="H66" s="57">
        <f>IF(Backsheet!$AE16&gt;0,1,0)</f>
        <v>1</v>
      </c>
      <c r="I66" s="57">
        <f>IF(Backsheet!$AF16="",0,IF(OR(Backsheet!$AF16&gt;0,Backsheet!$AF16=0),1,0))</f>
        <v>1</v>
      </c>
      <c r="J66" s="57">
        <f>IF(Backsheet!$AG16="",0,IF(OR(Backsheet!$AG16&gt;0,Backsheet!$AG16=0),1,0))</f>
        <v>1</v>
      </c>
      <c r="K66" s="57">
        <f>IF(Backsheet!$AH16="",0,IF(OR(Backsheet!$AH16&gt;0,Backsheet!$AH16=0),1,0))</f>
        <v>1</v>
      </c>
      <c r="L66" s="57">
        <f>IF(Backsheet!$AI16="",0,IF(OR(Backsheet!$AI16&gt;0,Backsheet!$AI16=0),1,0))</f>
        <v>1</v>
      </c>
      <c r="M66" s="57">
        <f>IF(Backsheet!$AJ16&gt;0,1,0)</f>
        <v>1</v>
      </c>
      <c r="N66" s="57">
        <f>IF(Backsheet!$AK16&gt;0,1,0)</f>
        <v>1</v>
      </c>
      <c r="O66" s="57">
        <f>IF(Backsheet!$AL16&gt;0,1,0)</f>
        <v>1</v>
      </c>
      <c r="P66" s="57">
        <f>IF(Backsheet!$AM16&gt;0,1,0)</f>
        <v>1</v>
      </c>
      <c r="Q66" s="57">
        <f>IF(Backsheet!$AN16="",0,IF(OR(Backsheet!$AN16&gt;0,Backsheet!$AN16=0),1,0))</f>
        <v>1</v>
      </c>
      <c r="R66" s="57">
        <f>IF(Backsheet!$AO16="",0,IF(OR(Backsheet!$AO16&gt;0,Backsheet!$AO16=0),1,0))</f>
        <v>1</v>
      </c>
      <c r="S66" s="57">
        <f>IF(Backsheet!$AP16="",0,IF(OR(Backsheet!$AP16&gt;0,Backsheet!$AP16=0),1,0))</f>
        <v>1</v>
      </c>
      <c r="T66" s="57">
        <f>IF(Backsheet!$AQ16="",0,IF(OR(Backsheet!$AQ16&gt;0,Backsheet!$AQ16=0),1,0))</f>
        <v>1</v>
      </c>
      <c r="U66" s="57">
        <f>IF(Backsheet!$AR16&gt;0,1,0)</f>
        <v>1</v>
      </c>
      <c r="V66" s="57">
        <f>IF(Backsheet!$AS16&gt;0,1,0)</f>
        <v>1</v>
      </c>
      <c r="W66" s="57">
        <f t="shared" si="0"/>
        <v>19</v>
      </c>
      <c r="X66" s="57">
        <f t="shared" si="1"/>
        <v>1</v>
      </c>
      <c r="Y66" s="57">
        <f t="shared" si="2"/>
        <v>19</v>
      </c>
    </row>
    <row r="67" spans="3:25" x14ac:dyDescent="0.25">
      <c r="C67" s="57" t="s">
        <v>549</v>
      </c>
      <c r="D67" s="57">
        <f>IF(Backsheet!$AA17&gt;0,1,0)</f>
        <v>1</v>
      </c>
      <c r="E67" s="57">
        <f>IF(Backsheet!$AB17&gt;0,1,0)</f>
        <v>1</v>
      </c>
      <c r="F67" s="57">
        <f>IF(Backsheet!$AC17&gt;0,1,0)</f>
        <v>1</v>
      </c>
      <c r="G67" s="57">
        <f>IF(Backsheet!$AD17&gt;0,1,0)</f>
        <v>1</v>
      </c>
      <c r="H67" s="57">
        <f>IF(Backsheet!$AE17&gt;0,1,0)</f>
        <v>1</v>
      </c>
      <c r="I67" s="57">
        <f>IF(Backsheet!$AF17="",0,IF(OR(Backsheet!$AF17&gt;0,Backsheet!$AF17=0),1,0))</f>
        <v>1</v>
      </c>
      <c r="J67" s="57">
        <f>IF(Backsheet!$AG17="",0,IF(OR(Backsheet!$AG17&gt;0,Backsheet!$AG17=0),1,0))</f>
        <v>1</v>
      </c>
      <c r="K67" s="57">
        <f>IF(Backsheet!$AH17="",0,IF(OR(Backsheet!$AH17&gt;0,Backsheet!$AH17=0),1,0))</f>
        <v>1</v>
      </c>
      <c r="L67" s="57">
        <f>IF(Backsheet!$AI17="",0,IF(OR(Backsheet!$AI17&gt;0,Backsheet!$AI17=0),1,0))</f>
        <v>1</v>
      </c>
      <c r="M67" s="57">
        <f>IF(Backsheet!$AJ17&gt;0,1,0)</f>
        <v>1</v>
      </c>
      <c r="N67" s="57">
        <f>IF(Backsheet!$AK17&gt;0,1,0)</f>
        <v>1</v>
      </c>
      <c r="O67" s="57">
        <f>IF(Backsheet!$AL17&gt;0,1,0)</f>
        <v>1</v>
      </c>
      <c r="P67" s="57">
        <f>IF(Backsheet!$AM17&gt;0,1,0)</f>
        <v>1</v>
      </c>
      <c r="Q67" s="57">
        <f>IF(Backsheet!$AN17="",0,IF(OR(Backsheet!$AN17&gt;0,Backsheet!$AN17=0),1,0))</f>
        <v>1</v>
      </c>
      <c r="R67" s="57">
        <f>IF(Backsheet!$AO17="",0,IF(OR(Backsheet!$AO17&gt;0,Backsheet!$AO17=0),1,0))</f>
        <v>1</v>
      </c>
      <c r="S67" s="57">
        <f>IF(Backsheet!$AP17="",0,IF(OR(Backsheet!$AP17&gt;0,Backsheet!$AP17=0),1,0))</f>
        <v>1</v>
      </c>
      <c r="T67" s="57">
        <f>IF(Backsheet!$AQ17="",0,IF(OR(Backsheet!$AQ17&gt;0,Backsheet!$AQ17=0),1,0))</f>
        <v>1</v>
      </c>
      <c r="U67" s="57">
        <f>IF(Backsheet!$AR17&gt;0,1,0)</f>
        <v>1</v>
      </c>
      <c r="V67" s="57">
        <f>IF(Backsheet!$AS17&gt;0,1,0)</f>
        <v>1</v>
      </c>
      <c r="W67" s="57">
        <f t="shared" si="0"/>
        <v>19</v>
      </c>
      <c r="X67" s="57">
        <f t="shared" si="1"/>
        <v>1</v>
      </c>
      <c r="Y67" s="57">
        <f t="shared" si="2"/>
        <v>19</v>
      </c>
    </row>
    <row r="68" spans="3:25" x14ac:dyDescent="0.25">
      <c r="C68" s="57" t="s">
        <v>550</v>
      </c>
      <c r="D68" s="57">
        <f>IF(Backsheet!$AA18&gt;0,1,0)</f>
        <v>1</v>
      </c>
      <c r="E68" s="57">
        <f>IF(Backsheet!$AB18&gt;0,1,0)</f>
        <v>1</v>
      </c>
      <c r="F68" s="57">
        <f>IF(Backsheet!$AC18&gt;0,1,0)</f>
        <v>1</v>
      </c>
      <c r="G68" s="57">
        <f>IF(Backsheet!$AD18&gt;0,1,0)</f>
        <v>1</v>
      </c>
      <c r="H68" s="57">
        <f>IF(Backsheet!$AE18&gt;0,1,0)</f>
        <v>1</v>
      </c>
      <c r="I68" s="57">
        <f>IF(Backsheet!$AF18="",0,IF(OR(Backsheet!$AF18&gt;0,Backsheet!$AF18=0),1,0))</f>
        <v>1</v>
      </c>
      <c r="J68" s="57">
        <f>IF(Backsheet!$AG18="",0,IF(OR(Backsheet!$AG18&gt;0,Backsheet!$AG18=0),1,0))</f>
        <v>1</v>
      </c>
      <c r="K68" s="57">
        <f>IF(Backsheet!$AH18="",0,IF(OR(Backsheet!$AH18&gt;0,Backsheet!$AH18=0),1,0))</f>
        <v>1</v>
      </c>
      <c r="L68" s="57">
        <f>IF(Backsheet!$AI18="",0,IF(OR(Backsheet!$AI18&gt;0,Backsheet!$AI18=0),1,0))</f>
        <v>1</v>
      </c>
      <c r="M68" s="57">
        <f>IF(Backsheet!$AJ18&gt;0,1,0)</f>
        <v>1</v>
      </c>
      <c r="N68" s="57">
        <f>IF(Backsheet!$AK18&gt;0,1,0)</f>
        <v>1</v>
      </c>
      <c r="O68" s="57">
        <f>IF(Backsheet!$AL18&gt;0,1,0)</f>
        <v>1</v>
      </c>
      <c r="P68" s="57">
        <f>IF(Backsheet!$AM18&gt;0,1,0)</f>
        <v>1</v>
      </c>
      <c r="Q68" s="57">
        <f>IF(Backsheet!$AN18="",0,IF(OR(Backsheet!$AN18&gt;0,Backsheet!$AN18=0),1,0))</f>
        <v>1</v>
      </c>
      <c r="R68" s="57">
        <f>IF(Backsheet!$AO18="",0,IF(OR(Backsheet!$AO18&gt;0,Backsheet!$AO18=0),1,0))</f>
        <v>1</v>
      </c>
      <c r="S68" s="57">
        <f>IF(Backsheet!$AP18="",0,IF(OR(Backsheet!$AP18&gt;0,Backsheet!$AP18=0),1,0))</f>
        <v>1</v>
      </c>
      <c r="T68" s="57">
        <f>IF(Backsheet!$AQ18="",0,IF(OR(Backsheet!$AQ18&gt;0,Backsheet!$AQ18=0),1,0))</f>
        <v>1</v>
      </c>
      <c r="U68" s="57">
        <f>IF(Backsheet!$AR18&gt;0,1,0)</f>
        <v>1</v>
      </c>
      <c r="V68" s="57">
        <f>IF(Backsheet!$AS18&gt;0,1,0)</f>
        <v>1</v>
      </c>
      <c r="W68" s="57">
        <f t="shared" si="0"/>
        <v>19</v>
      </c>
      <c r="X68" s="57">
        <f t="shared" si="1"/>
        <v>1</v>
      </c>
      <c r="Y68" s="57">
        <f t="shared" si="2"/>
        <v>19</v>
      </c>
    </row>
    <row r="69" spans="3:25" x14ac:dyDescent="0.25">
      <c r="C69" s="57" t="s">
        <v>551</v>
      </c>
      <c r="D69" s="57">
        <f>IF(Backsheet!$AA19&gt;0,1,0)</f>
        <v>1</v>
      </c>
      <c r="E69" s="57">
        <f>IF(Backsheet!$AB19&gt;0,1,0)</f>
        <v>1</v>
      </c>
      <c r="F69" s="57">
        <f>IF(Backsheet!$AC19&gt;0,1,0)</f>
        <v>1</v>
      </c>
      <c r="G69" s="57">
        <f>IF(Backsheet!$AD19&gt;0,1,0)</f>
        <v>1</v>
      </c>
      <c r="H69" s="57">
        <f>IF(Backsheet!$AE19&gt;0,1,0)</f>
        <v>1</v>
      </c>
      <c r="I69" s="57">
        <f>IF(Backsheet!$AF19="",0,IF(OR(Backsheet!$AF19&gt;0,Backsheet!$AF19=0),1,0))</f>
        <v>1</v>
      </c>
      <c r="J69" s="57">
        <f>IF(Backsheet!$AG19="",0,IF(OR(Backsheet!$AG19&gt;0,Backsheet!$AG19=0),1,0))</f>
        <v>1</v>
      </c>
      <c r="K69" s="57">
        <f>IF(Backsheet!$AH19="",0,IF(OR(Backsheet!$AH19&gt;0,Backsheet!$AH19=0),1,0))</f>
        <v>1</v>
      </c>
      <c r="L69" s="57">
        <f>IF(Backsheet!$AI19="",0,IF(OR(Backsheet!$AI19&gt;0,Backsheet!$AI19=0),1,0))</f>
        <v>1</v>
      </c>
      <c r="M69" s="57">
        <f>IF(Backsheet!$AJ19&gt;0,1,0)</f>
        <v>1</v>
      </c>
      <c r="N69" s="57">
        <f>IF(Backsheet!$AK19&gt;0,1,0)</f>
        <v>1</v>
      </c>
      <c r="O69" s="57">
        <f>IF(Backsheet!$AL19&gt;0,1,0)</f>
        <v>1</v>
      </c>
      <c r="P69" s="57">
        <f>IF(Backsheet!$AM19&gt;0,1,0)</f>
        <v>1</v>
      </c>
      <c r="Q69" s="57">
        <f>IF(Backsheet!$AN19="",0,IF(OR(Backsheet!$AN19&gt;0,Backsheet!$AN19=0),1,0))</f>
        <v>1</v>
      </c>
      <c r="R69" s="57">
        <f>IF(Backsheet!$AO19="",0,IF(OR(Backsheet!$AO19&gt;0,Backsheet!$AO19=0),1,0))</f>
        <v>1</v>
      </c>
      <c r="S69" s="57">
        <f>IF(Backsheet!$AP19="",0,IF(OR(Backsheet!$AP19&gt;0,Backsheet!$AP19=0),1,0))</f>
        <v>1</v>
      </c>
      <c r="T69" s="57">
        <f>IF(Backsheet!$AQ19="",0,IF(OR(Backsheet!$AQ19&gt;0,Backsheet!$AQ19=0),1,0))</f>
        <v>1</v>
      </c>
      <c r="U69" s="57">
        <f>IF(Backsheet!$AR19&gt;0,1,0)</f>
        <v>1</v>
      </c>
      <c r="V69" s="57">
        <f>IF(Backsheet!$AS19&gt;0,1,0)</f>
        <v>1</v>
      </c>
      <c r="W69" s="57">
        <f t="shared" si="0"/>
        <v>19</v>
      </c>
      <c r="X69" s="57">
        <f t="shared" si="1"/>
        <v>1</v>
      </c>
      <c r="Y69" s="57">
        <f t="shared" si="2"/>
        <v>19</v>
      </c>
    </row>
    <row r="70" spans="3:25" x14ac:dyDescent="0.25">
      <c r="C70" s="57" t="s">
        <v>552</v>
      </c>
      <c r="D70" s="57">
        <f>IF(Backsheet!$AA20&gt;0,1,0)</f>
        <v>1</v>
      </c>
      <c r="E70" s="57">
        <f>IF(Backsheet!$AB20&gt;0,1,0)</f>
        <v>1</v>
      </c>
      <c r="F70" s="57">
        <f>IF(Backsheet!$AC20&gt;0,1,0)</f>
        <v>1</v>
      </c>
      <c r="G70" s="57">
        <f>IF(Backsheet!$AD20&gt;0,1,0)</f>
        <v>1</v>
      </c>
      <c r="H70" s="57">
        <f>IF(Backsheet!$AE20&gt;0,1,0)</f>
        <v>1</v>
      </c>
      <c r="I70" s="57">
        <f>IF(Backsheet!$AF20="",0,IF(OR(Backsheet!$AF20&gt;0,Backsheet!$AF20=0),1,0))</f>
        <v>1</v>
      </c>
      <c r="J70" s="57">
        <f>IF(Backsheet!$AG20="",0,IF(OR(Backsheet!$AG20&gt;0,Backsheet!$AG20=0),1,0))</f>
        <v>1</v>
      </c>
      <c r="K70" s="57">
        <f>IF(Backsheet!$AH20="",0,IF(OR(Backsheet!$AH20&gt;0,Backsheet!$AH20=0),1,0))</f>
        <v>1</v>
      </c>
      <c r="L70" s="57">
        <f>IF(Backsheet!$AI20="",0,IF(OR(Backsheet!$AI20&gt;0,Backsheet!$AI20=0),1,0))</f>
        <v>1</v>
      </c>
      <c r="M70" s="57">
        <f>IF(Backsheet!$AJ20&gt;0,1,0)</f>
        <v>1</v>
      </c>
      <c r="N70" s="57">
        <f>IF(Backsheet!$AK20&gt;0,1,0)</f>
        <v>1</v>
      </c>
      <c r="O70" s="57">
        <f>IF(Backsheet!$AL20&gt;0,1,0)</f>
        <v>1</v>
      </c>
      <c r="P70" s="57">
        <f>IF(Backsheet!$AM20&gt;0,1,0)</f>
        <v>1</v>
      </c>
      <c r="Q70" s="57">
        <f>IF(Backsheet!$AN20="",0,IF(OR(Backsheet!$AN20&gt;0,Backsheet!$AN20=0),1,0))</f>
        <v>1</v>
      </c>
      <c r="R70" s="57">
        <f>IF(Backsheet!$AO20="",0,IF(OR(Backsheet!$AO20&gt;0,Backsheet!$AO20=0),1,0))</f>
        <v>1</v>
      </c>
      <c r="S70" s="57">
        <f>IF(Backsheet!$AP20="",0,IF(OR(Backsheet!$AP20&gt;0,Backsheet!$AP20=0),1,0))</f>
        <v>1</v>
      </c>
      <c r="T70" s="57">
        <f>IF(Backsheet!$AQ20="",0,IF(OR(Backsheet!$AQ20&gt;0,Backsheet!$AQ20=0),1,0))</f>
        <v>1</v>
      </c>
      <c r="U70" s="57">
        <f>IF(Backsheet!$AR20&gt;0,1,0)</f>
        <v>1</v>
      </c>
      <c r="V70" s="57">
        <f>IF(Backsheet!$AS20&gt;0,1,0)</f>
        <v>1</v>
      </c>
      <c r="W70" s="57">
        <f t="shared" si="0"/>
        <v>19</v>
      </c>
      <c r="X70" s="57">
        <f t="shared" si="1"/>
        <v>1</v>
      </c>
      <c r="Y70" s="57">
        <f t="shared" si="2"/>
        <v>19</v>
      </c>
    </row>
    <row r="71" spans="3:25" x14ac:dyDescent="0.25">
      <c r="C71" s="57" t="s">
        <v>553</v>
      </c>
      <c r="D71" s="57">
        <f>IF(Backsheet!$AA21&gt;0,1,0)</f>
        <v>1</v>
      </c>
      <c r="E71" s="57">
        <f>IF(Backsheet!$AB21&gt;0,1,0)</f>
        <v>1</v>
      </c>
      <c r="F71" s="57">
        <f>IF(Backsheet!$AC21&gt;0,1,0)</f>
        <v>1</v>
      </c>
      <c r="G71" s="57">
        <f>IF(Backsheet!$AD21&gt;0,1,0)</f>
        <v>1</v>
      </c>
      <c r="H71" s="57">
        <f>IF(Backsheet!$AE21&gt;0,1,0)</f>
        <v>1</v>
      </c>
      <c r="I71" s="57">
        <f>IF(Backsheet!$AF21="",0,IF(OR(Backsheet!$AF21&gt;0,Backsheet!$AF21=0),1,0))</f>
        <v>1</v>
      </c>
      <c r="J71" s="57">
        <f>IF(Backsheet!$AG21="",0,IF(OR(Backsheet!$AG21&gt;0,Backsheet!$AG21=0),1,0))</f>
        <v>1</v>
      </c>
      <c r="K71" s="57">
        <f>IF(Backsheet!$AH21="",0,IF(OR(Backsheet!$AH21&gt;0,Backsheet!$AH21=0),1,0))</f>
        <v>1</v>
      </c>
      <c r="L71" s="57">
        <f>IF(Backsheet!$AI21="",0,IF(OR(Backsheet!$AI21&gt;0,Backsheet!$AI21=0),1,0))</f>
        <v>1</v>
      </c>
      <c r="M71" s="57">
        <f>IF(Backsheet!$AJ21&gt;0,1,0)</f>
        <v>1</v>
      </c>
      <c r="N71" s="57">
        <f>IF(Backsheet!$AK21&gt;0,1,0)</f>
        <v>1</v>
      </c>
      <c r="O71" s="57">
        <f>IF(Backsheet!$AL21&gt;0,1,0)</f>
        <v>1</v>
      </c>
      <c r="P71" s="57">
        <f>IF(Backsheet!$AM21&gt;0,1,0)</f>
        <v>1</v>
      </c>
      <c r="Q71" s="57">
        <f>IF(Backsheet!$AN21="",0,IF(OR(Backsheet!$AN21&gt;0,Backsheet!$AN21=0),1,0))</f>
        <v>1</v>
      </c>
      <c r="R71" s="57">
        <f>IF(Backsheet!$AO21="",0,IF(OR(Backsheet!$AO21&gt;0,Backsheet!$AO21=0),1,0))</f>
        <v>1</v>
      </c>
      <c r="S71" s="57">
        <f>IF(Backsheet!$AP21="",0,IF(OR(Backsheet!$AP21&gt;0,Backsheet!$AP21=0),1,0))</f>
        <v>1</v>
      </c>
      <c r="T71" s="57">
        <f>IF(Backsheet!$AQ21="",0,IF(OR(Backsheet!$AQ21&gt;0,Backsheet!$AQ21=0),1,0))</f>
        <v>1</v>
      </c>
      <c r="U71" s="57">
        <f>IF(Backsheet!$AR21&gt;0,1,0)</f>
        <v>1</v>
      </c>
      <c r="V71" s="57">
        <f>IF(Backsheet!$AS21&gt;0,1,0)</f>
        <v>1</v>
      </c>
      <c r="W71" s="57">
        <f t="shared" si="0"/>
        <v>19</v>
      </c>
      <c r="X71" s="57">
        <f t="shared" si="1"/>
        <v>1</v>
      </c>
      <c r="Y71" s="57">
        <f t="shared" si="2"/>
        <v>19</v>
      </c>
    </row>
    <row r="72" spans="3:25" x14ac:dyDescent="0.25">
      <c r="C72" s="57" t="s">
        <v>554</v>
      </c>
      <c r="D72" s="57">
        <f>IF(Backsheet!$AA22&gt;0,1,0)</f>
        <v>1</v>
      </c>
      <c r="E72" s="57">
        <f>IF(Backsheet!$AB22&gt;0,1,0)</f>
        <v>1</v>
      </c>
      <c r="F72" s="57">
        <f>IF(Backsheet!$AC22&gt;0,1,0)</f>
        <v>1</v>
      </c>
      <c r="G72" s="57">
        <f>IF(Backsheet!$AD22&gt;0,1,0)</f>
        <v>1</v>
      </c>
      <c r="H72" s="57">
        <f>IF(Backsheet!$AE22&gt;0,1,0)</f>
        <v>1</v>
      </c>
      <c r="I72" s="57">
        <f>IF(Backsheet!$AF22="",0,IF(OR(Backsheet!$AF22&gt;0,Backsheet!$AF22=0),1,0))</f>
        <v>1</v>
      </c>
      <c r="J72" s="57">
        <f>IF(Backsheet!$AG22="",0,IF(OR(Backsheet!$AG22&gt;0,Backsheet!$AG22=0),1,0))</f>
        <v>1</v>
      </c>
      <c r="K72" s="57">
        <f>IF(Backsheet!$AH22="",0,IF(OR(Backsheet!$AH22&gt;0,Backsheet!$AH22=0),1,0))</f>
        <v>1</v>
      </c>
      <c r="L72" s="57">
        <f>IF(Backsheet!$AI22="",0,IF(OR(Backsheet!$AI22&gt;0,Backsheet!$AI22=0),1,0))</f>
        <v>1</v>
      </c>
      <c r="M72" s="57">
        <f>IF(Backsheet!$AJ22&gt;0,1,0)</f>
        <v>1</v>
      </c>
      <c r="N72" s="57">
        <f>IF(Backsheet!$AK22&gt;0,1,0)</f>
        <v>1</v>
      </c>
      <c r="O72" s="57">
        <f>IF(Backsheet!$AL22&gt;0,1,0)</f>
        <v>1</v>
      </c>
      <c r="P72" s="57">
        <f>IF(Backsheet!$AM22&gt;0,1,0)</f>
        <v>1</v>
      </c>
      <c r="Q72" s="57">
        <f>IF(Backsheet!$AN22="",0,IF(OR(Backsheet!$AN22&gt;0,Backsheet!$AN22=0),1,0))</f>
        <v>1</v>
      </c>
      <c r="R72" s="57">
        <f>IF(Backsheet!$AO22="",0,IF(OR(Backsheet!$AO22&gt;0,Backsheet!$AO22=0),1,0))</f>
        <v>1</v>
      </c>
      <c r="S72" s="57">
        <f>IF(Backsheet!$AP22="",0,IF(OR(Backsheet!$AP22&gt;0,Backsheet!$AP22=0),1,0))</f>
        <v>1</v>
      </c>
      <c r="T72" s="57">
        <f>IF(Backsheet!$AQ22="",0,IF(OR(Backsheet!$AQ22&gt;0,Backsheet!$AQ22=0),1,0))</f>
        <v>1</v>
      </c>
      <c r="U72" s="57">
        <f>IF(Backsheet!$AR22&gt;0,1,0)</f>
        <v>1</v>
      </c>
      <c r="V72" s="57">
        <f>IF(Backsheet!$AS22&gt;0,1,0)</f>
        <v>1</v>
      </c>
      <c r="W72" s="57">
        <f t="shared" si="0"/>
        <v>19</v>
      </c>
      <c r="X72" s="57">
        <f t="shared" si="1"/>
        <v>1</v>
      </c>
      <c r="Y72" s="57">
        <f t="shared" si="2"/>
        <v>19</v>
      </c>
    </row>
    <row r="73" spans="3:25" x14ac:dyDescent="0.25">
      <c r="C73" s="57" t="s">
        <v>555</v>
      </c>
      <c r="D73" s="57">
        <f>IF(Backsheet!$AA22&gt;0,1,0)</f>
        <v>1</v>
      </c>
      <c r="E73" s="57">
        <f>IF(Backsheet!$AB22&gt;0,1,0)</f>
        <v>1</v>
      </c>
      <c r="F73" s="57">
        <f>IF(Backsheet!$AC22&gt;0,1,0)</f>
        <v>1</v>
      </c>
      <c r="G73" s="57">
        <f>IF(Backsheet!$AD22&gt;0,1,0)</f>
        <v>1</v>
      </c>
      <c r="H73" s="57">
        <f>IF(Backsheet!$AE22&gt;0,1,0)</f>
        <v>1</v>
      </c>
      <c r="I73" s="57">
        <f>IF(Backsheet!$AF22="",0,IF(OR(Backsheet!$AF22&gt;0,Backsheet!$AF22=0),1,0))</f>
        <v>1</v>
      </c>
      <c r="J73" s="57">
        <f>IF(Backsheet!$AG22="",0,IF(OR(Backsheet!$AG22&gt;0,Backsheet!$AG22=0),1,0))</f>
        <v>1</v>
      </c>
      <c r="K73" s="57">
        <f>IF(Backsheet!$AH22="",0,IF(OR(Backsheet!$AH22&gt;0,Backsheet!$AH22=0),1,0))</f>
        <v>1</v>
      </c>
      <c r="L73" s="57">
        <f>IF(Backsheet!$AI22="",0,IF(OR(Backsheet!$AI22&gt;0,Backsheet!$AI22=0),1,0))</f>
        <v>1</v>
      </c>
      <c r="M73" s="57">
        <f>IF(Backsheet!$AJ22&gt;0,1,0)</f>
        <v>1</v>
      </c>
      <c r="N73" s="57">
        <f>IF(Backsheet!$AK22&gt;0,1,0)</f>
        <v>1</v>
      </c>
      <c r="O73" s="57">
        <f>IF(Backsheet!$AL22&gt;0,1,0)</f>
        <v>1</v>
      </c>
      <c r="P73" s="57">
        <f>IF(Backsheet!$AM22&gt;0,1,0)</f>
        <v>1</v>
      </c>
      <c r="Q73" s="57">
        <f>IF(Backsheet!$AN22="",0,IF(OR(Backsheet!$AN22&gt;0,Backsheet!$AN22=0),1,0))</f>
        <v>1</v>
      </c>
      <c r="R73" s="57">
        <f>IF(Backsheet!$AO22="",0,IF(OR(Backsheet!$AO22&gt;0,Backsheet!$AO22=0),1,0))</f>
        <v>1</v>
      </c>
      <c r="S73" s="57">
        <f>IF(Backsheet!$AP22="",0,IF(OR(Backsheet!$AP22&gt;0,Backsheet!$AP22=0),1,0))</f>
        <v>1</v>
      </c>
      <c r="T73" s="57">
        <f>IF(Backsheet!$AQ22="",0,IF(OR(Backsheet!$AQ22&gt;0,Backsheet!$AQ22=0),1,0))</f>
        <v>1</v>
      </c>
      <c r="U73" s="57">
        <f>IF(Backsheet!$AR22&gt;0,1,0)</f>
        <v>1</v>
      </c>
      <c r="V73" s="57">
        <f>IF(Backsheet!$AS22&gt;0,1,0)</f>
        <v>1</v>
      </c>
      <c r="W73" s="57">
        <f t="shared" ref="W73" si="3">SUM(D73:V73)</f>
        <v>19</v>
      </c>
      <c r="X73" s="57">
        <f t="shared" ref="X73" si="4">IF(W73=19, 1, 0)</f>
        <v>1</v>
      </c>
      <c r="Y73" s="57">
        <f t="shared" ref="Y73" si="5">IF(W73&gt;0,19,0)</f>
        <v>19</v>
      </c>
    </row>
    <row r="74" spans="3:25" x14ac:dyDescent="0.25">
      <c r="C74" s="67" t="s">
        <v>633</v>
      </c>
      <c r="D74" s="67">
        <f>IF(Backsheet!$AA23&gt;0,1,0)</f>
        <v>1</v>
      </c>
      <c r="E74" s="67">
        <f>IF(Backsheet!$AB23&gt;0,1,0)</f>
        <v>1</v>
      </c>
      <c r="F74" s="67">
        <f>IF(Backsheet!$AC23&gt;0,1,0)</f>
        <v>1</v>
      </c>
      <c r="G74" s="67">
        <f>IF(Backsheet!$AD23&gt;0,1,0)</f>
        <v>1</v>
      </c>
      <c r="H74" s="67">
        <f>IF(Backsheet!$AE23&gt;0,1,0)</f>
        <v>1</v>
      </c>
      <c r="I74" s="67">
        <f>IF(Backsheet!$AF23="",0,IF(OR(Backsheet!$AF23&gt;0,Backsheet!$AF23=0),1,0))</f>
        <v>1</v>
      </c>
      <c r="J74" s="67">
        <f>IF(Backsheet!$AG23="",0,IF(OR(Backsheet!$AG23&gt;0,Backsheet!$AG23=0),1,0))</f>
        <v>1</v>
      </c>
      <c r="K74" s="67">
        <f>IF(Backsheet!$AH23="",0,IF(OR(Backsheet!$AH23&gt;0,Backsheet!$AH23=0),1,0))</f>
        <v>1</v>
      </c>
      <c r="L74" s="67">
        <f>IF(Backsheet!$AI23="",0,IF(OR(Backsheet!$AI23&gt;0,Backsheet!$AI23=0),1,0))</f>
        <v>1</v>
      </c>
      <c r="M74" s="67">
        <f>IF(Backsheet!$AJ23&gt;0,1,0)</f>
        <v>1</v>
      </c>
      <c r="N74" s="67">
        <f>IF(Backsheet!$AK23&gt;0,1,0)</f>
        <v>1</v>
      </c>
      <c r="O74" s="67">
        <f>IF(Backsheet!$AL23&gt;0,1,0)</f>
        <v>1</v>
      </c>
      <c r="P74" s="67">
        <f>IF(Backsheet!$AM23&gt;0,1,0)</f>
        <v>1</v>
      </c>
      <c r="Q74" s="67">
        <f>IF(Backsheet!$AN23="",0,IF(OR(Backsheet!$AN23&gt;0,Backsheet!$AN23=0),1,0))</f>
        <v>1</v>
      </c>
      <c r="R74" s="67">
        <f>IF(Backsheet!$AO23="",0,IF(OR(Backsheet!$AO23&gt;0,Backsheet!$AO23=0),1,0))</f>
        <v>1</v>
      </c>
      <c r="S74" s="67">
        <f>IF(Backsheet!$AP23="",0,IF(OR(Backsheet!$AP23&gt;0,Backsheet!$AP23=0),1,0))</f>
        <v>1</v>
      </c>
      <c r="T74" s="67">
        <f>IF(Backsheet!$AQ23="",0,IF(OR(Backsheet!$AQ23&gt;0,Backsheet!$AQ23=0),1,0))</f>
        <v>1</v>
      </c>
      <c r="U74" s="67">
        <f>IF(Backsheet!$AR23&gt;0,1,0)</f>
        <v>1</v>
      </c>
      <c r="V74" s="67">
        <f>IF(Backsheet!$AS23&gt;0,1,0)</f>
        <v>1</v>
      </c>
      <c r="W74" s="67">
        <f t="shared" si="0"/>
        <v>19</v>
      </c>
      <c r="X74" s="67">
        <f t="shared" si="1"/>
        <v>1</v>
      </c>
      <c r="Y74" s="67">
        <f t="shared" si="2"/>
        <v>19</v>
      </c>
    </row>
    <row r="75" spans="3:25" x14ac:dyDescent="0.25">
      <c r="C75" s="57" t="s">
        <v>635</v>
      </c>
      <c r="D75" s="57">
        <f>IF(Backsheet!$AA24&gt;0,1,0)</f>
        <v>1</v>
      </c>
      <c r="E75" s="57">
        <f>IF(Backsheet!$AB24&gt;0,1,0)</f>
        <v>1</v>
      </c>
      <c r="F75" s="57">
        <f>IF(Backsheet!$AC24&gt;0,1,0)</f>
        <v>1</v>
      </c>
      <c r="G75" s="57">
        <f>IF(Backsheet!$AD24&gt;0,1,0)</f>
        <v>1</v>
      </c>
      <c r="H75" s="57">
        <f>IF(Backsheet!$AE24&gt;0,1,0)</f>
        <v>1</v>
      </c>
      <c r="I75" s="57">
        <f>IF(Backsheet!$AF24="",0,IF(OR(Backsheet!$AF24&gt;0,Backsheet!$AF24=0),1,0))</f>
        <v>1</v>
      </c>
      <c r="J75" s="57">
        <f>IF(Backsheet!$AG24="",0,IF(OR(Backsheet!$AG24&gt;0,Backsheet!$AG24=0),1,0))</f>
        <v>1</v>
      </c>
      <c r="K75" s="57">
        <f>IF(Backsheet!$AH24="",0,IF(OR(Backsheet!$AH24&gt;0,Backsheet!$AH24=0),1,0))</f>
        <v>1</v>
      </c>
      <c r="L75" s="57">
        <f>IF(Backsheet!$AI24="",0,IF(OR(Backsheet!$AI24&gt;0,Backsheet!$AI24=0),1,0))</f>
        <v>1</v>
      </c>
      <c r="M75" s="57">
        <f>IF(Backsheet!$AJ24&gt;0,1,0)</f>
        <v>1</v>
      </c>
      <c r="N75" s="57">
        <f>IF(Backsheet!$AK24&gt;0,1,0)</f>
        <v>1</v>
      </c>
      <c r="O75" s="57">
        <f>IF(Backsheet!$AL24&gt;0,1,0)</f>
        <v>1</v>
      </c>
      <c r="P75" s="57">
        <f>IF(Backsheet!$AM24&gt;0,1,0)</f>
        <v>1</v>
      </c>
      <c r="Q75" s="57">
        <f>IF(Backsheet!$AN24="",0,IF(OR(Backsheet!$AN24&gt;0,Backsheet!$AN24=0),1,0))</f>
        <v>1</v>
      </c>
      <c r="R75" s="57">
        <f>IF(Backsheet!$AO24="",0,IF(OR(Backsheet!$AO24&gt;0,Backsheet!$AO24=0),1,0))</f>
        <v>1</v>
      </c>
      <c r="S75" s="57">
        <f>IF(Backsheet!$AP24="",0,IF(OR(Backsheet!$AP24&gt;0,Backsheet!$AP24=0),1,0))</f>
        <v>1</v>
      </c>
      <c r="T75" s="57">
        <f>IF(Backsheet!$AQ24="",0,IF(OR(Backsheet!$AQ24&gt;0,Backsheet!$AQ24=0),1,0))</f>
        <v>1</v>
      </c>
      <c r="U75" s="57">
        <f>IF(Backsheet!$AR24&gt;0,1,0)</f>
        <v>1</v>
      </c>
      <c r="V75" s="57">
        <f>IF(Backsheet!$AS24&gt;0,1,0)</f>
        <v>1</v>
      </c>
      <c r="W75" s="57">
        <f t="shared" ref="W75:W83" si="6">SUM(D75:V75)</f>
        <v>19</v>
      </c>
      <c r="X75" s="57">
        <f t="shared" ref="X75:X83" si="7">IF(W75=19, 1, 0)</f>
        <v>1</v>
      </c>
      <c r="Y75" s="57">
        <f t="shared" ref="Y75:Y83" si="8">IF(W75&gt;0,19,0)</f>
        <v>19</v>
      </c>
    </row>
    <row r="76" spans="3:25" x14ac:dyDescent="0.25">
      <c r="C76" s="57" t="s">
        <v>636</v>
      </c>
      <c r="D76" s="57">
        <f>IF(Backsheet!$AA25&gt;0,1,0)</f>
        <v>1</v>
      </c>
      <c r="E76" s="57">
        <f>IF(Backsheet!$AB25&gt;0,1,0)</f>
        <v>1</v>
      </c>
      <c r="F76" s="57">
        <f>IF(Backsheet!$AC25&gt;0,1,0)</f>
        <v>1</v>
      </c>
      <c r="G76" s="57">
        <f>IF(Backsheet!$AD25&gt;0,1,0)</f>
        <v>1</v>
      </c>
      <c r="H76" s="57">
        <f>IF(Backsheet!$AE25&gt;0,1,0)</f>
        <v>1</v>
      </c>
      <c r="I76" s="57">
        <f>IF(Backsheet!$AF25="",0,IF(OR(Backsheet!$AF25&gt;0,Backsheet!$AF25=0),1,0))</f>
        <v>1</v>
      </c>
      <c r="J76" s="57">
        <f>IF(Backsheet!$AG25="",0,IF(OR(Backsheet!$AG25&gt;0,Backsheet!$AG25=0),1,0))</f>
        <v>1</v>
      </c>
      <c r="K76" s="57">
        <f>IF(Backsheet!$AH25="",0,IF(OR(Backsheet!$AH25&gt;0,Backsheet!$AH25=0),1,0))</f>
        <v>1</v>
      </c>
      <c r="L76" s="57">
        <f>IF(Backsheet!$AI25="",0,IF(OR(Backsheet!$AI25&gt;0,Backsheet!$AI25=0),1,0))</f>
        <v>1</v>
      </c>
      <c r="M76" s="57">
        <f>IF(Backsheet!$AJ25&gt;0,1,0)</f>
        <v>1</v>
      </c>
      <c r="N76" s="57">
        <f>IF(Backsheet!$AK25&gt;0,1,0)</f>
        <v>1</v>
      </c>
      <c r="O76" s="57">
        <f>IF(Backsheet!$AL25&gt;0,1,0)</f>
        <v>1</v>
      </c>
      <c r="P76" s="57">
        <f>IF(Backsheet!$AM25&gt;0,1,0)</f>
        <v>1</v>
      </c>
      <c r="Q76" s="57">
        <f>IF(Backsheet!$AN25="",0,IF(OR(Backsheet!$AN25&gt;0,Backsheet!$AN25=0),1,0))</f>
        <v>1</v>
      </c>
      <c r="R76" s="57">
        <f>IF(Backsheet!$AO25="",0,IF(OR(Backsheet!$AO25&gt;0,Backsheet!$AO25=0),1,0))</f>
        <v>1</v>
      </c>
      <c r="S76" s="57">
        <f>IF(Backsheet!$AP25="",0,IF(OR(Backsheet!$AP25&gt;0,Backsheet!$AP25=0),1,0))</f>
        <v>1</v>
      </c>
      <c r="T76" s="57">
        <f>IF(Backsheet!$AQ25="",0,IF(OR(Backsheet!$AQ25&gt;0,Backsheet!$AQ25=0),1,0))</f>
        <v>1</v>
      </c>
      <c r="U76" s="57">
        <f>IF(Backsheet!$AR25&gt;0,1,0)</f>
        <v>1</v>
      </c>
      <c r="V76" s="57">
        <f>IF(Backsheet!$AS25&gt;0,1,0)</f>
        <v>1</v>
      </c>
      <c r="W76" s="57">
        <f t="shared" si="6"/>
        <v>19</v>
      </c>
      <c r="X76" s="57">
        <f t="shared" si="7"/>
        <v>1</v>
      </c>
      <c r="Y76" s="57">
        <f t="shared" si="8"/>
        <v>19</v>
      </c>
    </row>
    <row r="77" spans="3:25" x14ac:dyDescent="0.25">
      <c r="C77" s="57" t="s">
        <v>637</v>
      </c>
      <c r="D77" s="57">
        <f>IF(Backsheet!$AA26&gt;0,1,0)</f>
        <v>1</v>
      </c>
      <c r="E77" s="57">
        <f>IF(Backsheet!$AB26&gt;0,1,0)</f>
        <v>1</v>
      </c>
      <c r="F77" s="57">
        <f>IF(Backsheet!$AC26&gt;0,1,0)</f>
        <v>1</v>
      </c>
      <c r="G77" s="57">
        <f>IF(Backsheet!$AD26&gt;0,1,0)</f>
        <v>1</v>
      </c>
      <c r="H77" s="57">
        <f>IF(Backsheet!$AE26&gt;0,1,0)</f>
        <v>1</v>
      </c>
      <c r="I77" s="57">
        <f>IF(Backsheet!$AF26="",0,IF(OR(Backsheet!$AF26&gt;0,Backsheet!$AF26=0),1,0))</f>
        <v>1</v>
      </c>
      <c r="J77" s="57">
        <f>IF(Backsheet!$AG26="",0,IF(OR(Backsheet!$AG26&gt;0,Backsheet!$AG26=0),1,0))</f>
        <v>1</v>
      </c>
      <c r="K77" s="57">
        <f>IF(Backsheet!$AH26="",0,IF(OR(Backsheet!$AH26&gt;0,Backsheet!$AH26=0),1,0))</f>
        <v>1</v>
      </c>
      <c r="L77" s="57">
        <f>IF(Backsheet!$AI26="",0,IF(OR(Backsheet!$AI26&gt;0,Backsheet!$AI26=0),1,0))</f>
        <v>1</v>
      </c>
      <c r="M77" s="57">
        <f>IF(Backsheet!$AJ26&gt;0,1,0)</f>
        <v>1</v>
      </c>
      <c r="N77" s="57">
        <f>IF(Backsheet!$AK26&gt;0,1,0)</f>
        <v>1</v>
      </c>
      <c r="O77" s="57">
        <f>IF(Backsheet!$AL26&gt;0,1,0)</f>
        <v>1</v>
      </c>
      <c r="P77" s="57">
        <f>IF(Backsheet!$AM26&gt;0,1,0)</f>
        <v>1</v>
      </c>
      <c r="Q77" s="57">
        <f>IF(Backsheet!$AN26="",0,IF(OR(Backsheet!$AN26&gt;0,Backsheet!$AN26=0),1,0))</f>
        <v>1</v>
      </c>
      <c r="R77" s="57">
        <f>IF(Backsheet!$AO26="",0,IF(OR(Backsheet!$AO26&gt;0,Backsheet!$AO26=0),1,0))</f>
        <v>1</v>
      </c>
      <c r="S77" s="57">
        <f>IF(Backsheet!$AP26="",0,IF(OR(Backsheet!$AP26&gt;0,Backsheet!$AP26=0),1,0))</f>
        <v>1</v>
      </c>
      <c r="T77" s="57">
        <f>IF(Backsheet!$AQ26="",0,IF(OR(Backsheet!$AQ26&gt;0,Backsheet!$AQ26=0),1,0))</f>
        <v>1</v>
      </c>
      <c r="U77" s="57">
        <f>IF(Backsheet!$AR26&gt;0,1,0)</f>
        <v>1</v>
      </c>
      <c r="V77" s="57">
        <f>IF(Backsheet!$AS26&gt;0,1,0)</f>
        <v>1</v>
      </c>
      <c r="W77" s="57">
        <f t="shared" si="6"/>
        <v>19</v>
      </c>
      <c r="X77" s="57">
        <f t="shared" si="7"/>
        <v>1</v>
      </c>
      <c r="Y77" s="57">
        <f t="shared" si="8"/>
        <v>19</v>
      </c>
    </row>
    <row r="78" spans="3:25" x14ac:dyDescent="0.25">
      <c r="C78" s="57" t="s">
        <v>638</v>
      </c>
      <c r="D78" s="57">
        <f>IF(Backsheet!$AA27&gt;0,1,0)</f>
        <v>1</v>
      </c>
      <c r="E78" s="57">
        <f>IF(Backsheet!$AB27&gt;0,1,0)</f>
        <v>1</v>
      </c>
      <c r="F78" s="57">
        <f>IF(Backsheet!$AC27&gt;0,1,0)</f>
        <v>1</v>
      </c>
      <c r="G78" s="57">
        <f>IF(Backsheet!$AD27&gt;0,1,0)</f>
        <v>1</v>
      </c>
      <c r="H78" s="57">
        <f>IF(Backsheet!$AE27&gt;0,1,0)</f>
        <v>1</v>
      </c>
      <c r="I78" s="57">
        <f>IF(Backsheet!$AF27="",0,IF(OR(Backsheet!$AF27&gt;0,Backsheet!$AF27=0),1,0))</f>
        <v>1</v>
      </c>
      <c r="J78" s="57">
        <f>IF(Backsheet!$AG27="",0,IF(OR(Backsheet!$AG27&gt;0,Backsheet!$AG27=0),1,0))</f>
        <v>1</v>
      </c>
      <c r="K78" s="57">
        <f>IF(Backsheet!$AH27="",0,IF(OR(Backsheet!$AH27&gt;0,Backsheet!$AH27=0),1,0))</f>
        <v>1</v>
      </c>
      <c r="L78" s="57">
        <f>IF(Backsheet!$AI27="",0,IF(OR(Backsheet!$AI27&gt;0,Backsheet!$AI27=0),1,0))</f>
        <v>1</v>
      </c>
      <c r="M78" s="57">
        <f>IF(Backsheet!$AJ27&gt;0,1,0)</f>
        <v>1</v>
      </c>
      <c r="N78" s="57">
        <f>IF(Backsheet!$AK27&gt;0,1,0)</f>
        <v>1</v>
      </c>
      <c r="O78" s="57">
        <f>IF(Backsheet!$AL27&gt;0,1,0)</f>
        <v>1</v>
      </c>
      <c r="P78" s="57">
        <f>IF(Backsheet!$AM27&gt;0,1,0)</f>
        <v>1</v>
      </c>
      <c r="Q78" s="57">
        <f>IF(Backsheet!$AN27="",0,IF(OR(Backsheet!$AN27&gt;0,Backsheet!$AN27=0),1,0))</f>
        <v>1</v>
      </c>
      <c r="R78" s="57">
        <f>IF(Backsheet!$AO27="",0,IF(OR(Backsheet!$AO27&gt;0,Backsheet!$AO27=0),1,0))</f>
        <v>1</v>
      </c>
      <c r="S78" s="57">
        <f>IF(Backsheet!$AP27="",0,IF(OR(Backsheet!$AP27&gt;0,Backsheet!$AP27=0),1,0))</f>
        <v>1</v>
      </c>
      <c r="T78" s="57">
        <f>IF(Backsheet!$AQ27="",0,IF(OR(Backsheet!$AQ27&gt;0,Backsheet!$AQ27=0),1,0))</f>
        <v>1</v>
      </c>
      <c r="U78" s="57">
        <f>IF(Backsheet!$AR27&gt;0,1,0)</f>
        <v>1</v>
      </c>
      <c r="V78" s="57">
        <f>IF(Backsheet!$AS27&gt;0,1,0)</f>
        <v>1</v>
      </c>
      <c r="W78" s="57">
        <f t="shared" si="6"/>
        <v>19</v>
      </c>
      <c r="X78" s="57">
        <f t="shared" si="7"/>
        <v>1</v>
      </c>
      <c r="Y78" s="57">
        <f t="shared" si="8"/>
        <v>19</v>
      </c>
    </row>
    <row r="79" spans="3:25" x14ac:dyDescent="0.25">
      <c r="C79" s="57" t="s">
        <v>639</v>
      </c>
      <c r="D79" s="57">
        <f>IF(Backsheet!$AA28&gt;0,1,0)</f>
        <v>1</v>
      </c>
      <c r="E79" s="57">
        <f>IF(Backsheet!$AB28&gt;0,1,0)</f>
        <v>1</v>
      </c>
      <c r="F79" s="57">
        <f>IF(Backsheet!$AC28&gt;0,1,0)</f>
        <v>1</v>
      </c>
      <c r="G79" s="57">
        <f>IF(Backsheet!$AD28&gt;0,1,0)</f>
        <v>1</v>
      </c>
      <c r="H79" s="57">
        <f>IF(Backsheet!$AE28&gt;0,1,0)</f>
        <v>1</v>
      </c>
      <c r="I79" s="57">
        <f>IF(Backsheet!$AF28="",0,IF(OR(Backsheet!$AF28&gt;0,Backsheet!$AF28=0),1,0))</f>
        <v>1</v>
      </c>
      <c r="J79" s="57">
        <f>IF(Backsheet!$AG28="",0,IF(OR(Backsheet!$AG28&gt;0,Backsheet!$AG28=0),1,0))</f>
        <v>1</v>
      </c>
      <c r="K79" s="57">
        <f>IF(Backsheet!$AH28="",0,IF(OR(Backsheet!$AH28&gt;0,Backsheet!$AH28=0),1,0))</f>
        <v>1</v>
      </c>
      <c r="L79" s="57">
        <f>IF(Backsheet!$AI28="",0,IF(OR(Backsheet!$AI28&gt;0,Backsheet!$AI28=0),1,0))</f>
        <v>1</v>
      </c>
      <c r="M79" s="57">
        <f>IF(Backsheet!$AJ28&gt;0,1,0)</f>
        <v>1</v>
      </c>
      <c r="N79" s="57">
        <f>IF(Backsheet!$AK28&gt;0,1,0)</f>
        <v>1</v>
      </c>
      <c r="O79" s="57">
        <f>IF(Backsheet!$AL28&gt;0,1,0)</f>
        <v>1</v>
      </c>
      <c r="P79" s="57">
        <f>IF(Backsheet!$AM28&gt;0,1,0)</f>
        <v>1</v>
      </c>
      <c r="Q79" s="57">
        <f>IF(Backsheet!$AN28="",0,IF(OR(Backsheet!$AN28&gt;0,Backsheet!$AN28=0),1,0))</f>
        <v>1</v>
      </c>
      <c r="R79" s="57">
        <f>IF(Backsheet!$AO28="",0,IF(OR(Backsheet!$AO28&gt;0,Backsheet!$AO28=0),1,0))</f>
        <v>1</v>
      </c>
      <c r="S79" s="57">
        <f>IF(Backsheet!$AP28="",0,IF(OR(Backsheet!$AP28&gt;0,Backsheet!$AP28=0),1,0))</f>
        <v>1</v>
      </c>
      <c r="T79" s="57">
        <f>IF(Backsheet!$AQ28="",0,IF(OR(Backsheet!$AQ28&gt;0,Backsheet!$AQ28=0),1,0))</f>
        <v>1</v>
      </c>
      <c r="U79" s="57">
        <f>IF(Backsheet!$AR28&gt;0,1,0)</f>
        <v>1</v>
      </c>
      <c r="V79" s="57">
        <f>IF(Backsheet!$AS28&gt;0,1,0)</f>
        <v>1</v>
      </c>
      <c r="W79" s="57">
        <f t="shared" si="6"/>
        <v>19</v>
      </c>
      <c r="X79" s="57">
        <f t="shared" si="7"/>
        <v>1</v>
      </c>
      <c r="Y79" s="57">
        <f t="shared" si="8"/>
        <v>19</v>
      </c>
    </row>
    <row r="80" spans="3:25" x14ac:dyDescent="0.25">
      <c r="C80" s="57" t="s">
        <v>640</v>
      </c>
      <c r="D80" s="57">
        <f>IF(Backsheet!$AA29&gt;0,1,0)</f>
        <v>1</v>
      </c>
      <c r="E80" s="57">
        <f>IF(Backsheet!$AB29&gt;0,1,0)</f>
        <v>1</v>
      </c>
      <c r="F80" s="57">
        <f>IF(Backsheet!$AC29&gt;0,1,0)</f>
        <v>1</v>
      </c>
      <c r="G80" s="57">
        <f>IF(Backsheet!$AD29&gt;0,1,0)</f>
        <v>1</v>
      </c>
      <c r="H80" s="57">
        <f>IF(Backsheet!$AE29&gt;0,1,0)</f>
        <v>1</v>
      </c>
      <c r="I80" s="57">
        <f>IF(Backsheet!$AF29="",0,IF(OR(Backsheet!$AF29&gt;0,Backsheet!$AF29=0),1,0))</f>
        <v>1</v>
      </c>
      <c r="J80" s="57">
        <f>IF(Backsheet!$AG29="",0,IF(OR(Backsheet!$AG29&gt;0,Backsheet!$AG29=0),1,0))</f>
        <v>1</v>
      </c>
      <c r="K80" s="57">
        <f>IF(Backsheet!$AH29="",0,IF(OR(Backsheet!$AH29&gt;0,Backsheet!$AH29=0),1,0))</f>
        <v>1</v>
      </c>
      <c r="L80" s="57">
        <f>IF(Backsheet!$AI29="",0,IF(OR(Backsheet!$AI29&gt;0,Backsheet!$AI29=0),1,0))</f>
        <v>1</v>
      </c>
      <c r="M80" s="57">
        <f>IF(Backsheet!$AJ29&gt;0,1,0)</f>
        <v>1</v>
      </c>
      <c r="N80" s="57">
        <f>IF(Backsheet!$AK29&gt;0,1,0)</f>
        <v>1</v>
      </c>
      <c r="O80" s="57">
        <f>IF(Backsheet!$AL29&gt;0,1,0)</f>
        <v>1</v>
      </c>
      <c r="P80" s="57">
        <f>IF(Backsheet!$AM29&gt;0,1,0)</f>
        <v>1</v>
      </c>
      <c r="Q80" s="57">
        <f>IF(Backsheet!$AN29="",0,IF(OR(Backsheet!$AN29&gt;0,Backsheet!$AN29=0),1,0))</f>
        <v>1</v>
      </c>
      <c r="R80" s="57">
        <f>IF(Backsheet!$AO29="",0,IF(OR(Backsheet!$AO29&gt;0,Backsheet!$AO29=0),1,0))</f>
        <v>1</v>
      </c>
      <c r="S80" s="57">
        <f>IF(Backsheet!$AP29="",0,IF(OR(Backsheet!$AP29&gt;0,Backsheet!$AP29=0),1,0))</f>
        <v>1</v>
      </c>
      <c r="T80" s="57">
        <f>IF(Backsheet!$AQ29="",0,IF(OR(Backsheet!$AQ29&gt;0,Backsheet!$AQ29=0),1,0))</f>
        <v>1</v>
      </c>
      <c r="U80" s="57">
        <f>IF(Backsheet!$AR29&gt;0,1,0)</f>
        <v>1</v>
      </c>
      <c r="V80" s="57">
        <f>IF(Backsheet!$AS29&gt;0,1,0)</f>
        <v>1</v>
      </c>
      <c r="W80" s="57">
        <f t="shared" si="6"/>
        <v>19</v>
      </c>
      <c r="X80" s="57">
        <f t="shared" si="7"/>
        <v>1</v>
      </c>
      <c r="Y80" s="57">
        <f t="shared" si="8"/>
        <v>19</v>
      </c>
    </row>
    <row r="81" spans="3:27" x14ac:dyDescent="0.25">
      <c r="C81" s="57" t="s">
        <v>641</v>
      </c>
      <c r="D81" s="57">
        <f>IF(Backsheet!$AA30&gt;0,1,0)</f>
        <v>1</v>
      </c>
      <c r="E81" s="57">
        <f>IF(Backsheet!$AB30&gt;0,1,0)</f>
        <v>1</v>
      </c>
      <c r="F81" s="57">
        <f>IF(Backsheet!$AC30&gt;0,1,0)</f>
        <v>1</v>
      </c>
      <c r="G81" s="57">
        <f>IF(Backsheet!$AD30&gt;0,1,0)</f>
        <v>1</v>
      </c>
      <c r="H81" s="57">
        <f>IF(Backsheet!$AE30&gt;0,1,0)</f>
        <v>1</v>
      </c>
      <c r="I81" s="57">
        <f>IF(Backsheet!$AF30="",0,IF(OR(Backsheet!$AF30&gt;0,Backsheet!$AF30=0),1,0))</f>
        <v>1</v>
      </c>
      <c r="J81" s="57">
        <f>IF(Backsheet!$AG30="",0,IF(OR(Backsheet!$AG30&gt;0,Backsheet!$AG30=0),1,0))</f>
        <v>1</v>
      </c>
      <c r="K81" s="57">
        <f>IF(Backsheet!$AH30="",0,IF(OR(Backsheet!$AH30&gt;0,Backsheet!$AH30=0),1,0))</f>
        <v>1</v>
      </c>
      <c r="L81" s="57">
        <f>IF(Backsheet!$AI30="",0,IF(OR(Backsheet!$AI30&gt;0,Backsheet!$AI30=0),1,0))</f>
        <v>1</v>
      </c>
      <c r="M81" s="57">
        <f>IF(Backsheet!$AJ30&gt;0,1,0)</f>
        <v>1</v>
      </c>
      <c r="N81" s="57">
        <f>IF(Backsheet!$AK30&gt;0,1,0)</f>
        <v>1</v>
      </c>
      <c r="O81" s="57">
        <f>IF(Backsheet!$AL30&gt;0,1,0)</f>
        <v>1</v>
      </c>
      <c r="P81" s="57">
        <f>IF(Backsheet!$AM30&gt;0,1,0)</f>
        <v>1</v>
      </c>
      <c r="Q81" s="57">
        <f>IF(Backsheet!$AN30="",0,IF(OR(Backsheet!$AN30&gt;0,Backsheet!$AN30=0),1,0))</f>
        <v>1</v>
      </c>
      <c r="R81" s="57">
        <f>IF(Backsheet!$AO30="",0,IF(OR(Backsheet!$AO30&gt;0,Backsheet!$AO30=0),1,0))</f>
        <v>1</v>
      </c>
      <c r="S81" s="57">
        <f>IF(Backsheet!$AP30="",0,IF(OR(Backsheet!$AP30&gt;0,Backsheet!$AP30=0),1,0))</f>
        <v>1</v>
      </c>
      <c r="T81" s="57">
        <f>IF(Backsheet!$AQ30="",0,IF(OR(Backsheet!$AQ30&gt;0,Backsheet!$AQ30=0),1,0))</f>
        <v>1</v>
      </c>
      <c r="U81" s="57">
        <f>IF(Backsheet!$AR30&gt;0,1,0)</f>
        <v>1</v>
      </c>
      <c r="V81" s="57">
        <f>IF(Backsheet!$AS30&gt;0,1,0)</f>
        <v>1</v>
      </c>
      <c r="W81" s="57">
        <f t="shared" si="6"/>
        <v>19</v>
      </c>
      <c r="X81" s="57">
        <f t="shared" si="7"/>
        <v>1</v>
      </c>
      <c r="Y81" s="57">
        <f t="shared" si="8"/>
        <v>19</v>
      </c>
    </row>
    <row r="82" spans="3:27" x14ac:dyDescent="0.25">
      <c r="C82" s="57" t="s">
        <v>642</v>
      </c>
      <c r="D82" s="57">
        <f>IF(Backsheet!$AA31&gt;0,1,0)</f>
        <v>1</v>
      </c>
      <c r="E82" s="57">
        <f>IF(Backsheet!$AB31&gt;0,1,0)</f>
        <v>1</v>
      </c>
      <c r="F82" s="57">
        <f>IF(Backsheet!$AC31&gt;0,1,0)</f>
        <v>1</v>
      </c>
      <c r="G82" s="57">
        <f>IF(Backsheet!$AD31&gt;0,1,0)</f>
        <v>1</v>
      </c>
      <c r="H82" s="57">
        <f>IF(Backsheet!$AE31&gt;0,1,0)</f>
        <v>1</v>
      </c>
      <c r="I82" s="57">
        <f>IF(Backsheet!$AF31="",0,IF(OR(Backsheet!$AF31&gt;0,Backsheet!$AF31=0),1,0))</f>
        <v>1</v>
      </c>
      <c r="J82" s="57">
        <f>IF(Backsheet!$AG31="",0,IF(OR(Backsheet!$AG31&gt;0,Backsheet!$AG31=0),1,0))</f>
        <v>1</v>
      </c>
      <c r="K82" s="57">
        <f>IF(Backsheet!$AH31="",0,IF(OR(Backsheet!$AH31&gt;0,Backsheet!$AH31=0),1,0))</f>
        <v>1</v>
      </c>
      <c r="L82" s="57">
        <f>IF(Backsheet!$AI31="",0,IF(OR(Backsheet!$AI31&gt;0,Backsheet!$AI31=0),1,0))</f>
        <v>1</v>
      </c>
      <c r="M82" s="57">
        <f>IF(Backsheet!$AJ31&gt;0,1,0)</f>
        <v>1</v>
      </c>
      <c r="N82" s="57">
        <f>IF(Backsheet!$AK31&gt;0,1,0)</f>
        <v>1</v>
      </c>
      <c r="O82" s="57">
        <f>IF(Backsheet!$AL31&gt;0,1,0)</f>
        <v>1</v>
      </c>
      <c r="P82" s="57">
        <f>IF(Backsheet!$AM31&gt;0,1,0)</f>
        <v>1</v>
      </c>
      <c r="Q82" s="57">
        <f>IF(Backsheet!$AN31="",0,IF(OR(Backsheet!$AN31&gt;0,Backsheet!$AN31=0),1,0))</f>
        <v>1</v>
      </c>
      <c r="R82" s="57">
        <f>IF(Backsheet!$AO31="",0,IF(OR(Backsheet!$AO31&gt;0,Backsheet!$AO31=0),1,0))</f>
        <v>1</v>
      </c>
      <c r="S82" s="57">
        <f>IF(Backsheet!$AP31="",0,IF(OR(Backsheet!$AP31&gt;0,Backsheet!$AP31=0),1,0))</f>
        <v>1</v>
      </c>
      <c r="T82" s="57">
        <f>IF(Backsheet!$AQ31="",0,IF(OR(Backsheet!$AQ31&gt;0,Backsheet!$AQ31=0),1,0))</f>
        <v>1</v>
      </c>
      <c r="U82" s="57">
        <f>IF(Backsheet!$AR31&gt;0,1,0)</f>
        <v>1</v>
      </c>
      <c r="V82" s="57">
        <f>IF(Backsheet!$AS31&gt;0,1,0)</f>
        <v>1</v>
      </c>
      <c r="W82" s="57">
        <f t="shared" si="6"/>
        <v>19</v>
      </c>
      <c r="X82" s="57">
        <f t="shared" si="7"/>
        <v>1</v>
      </c>
      <c r="Y82" s="57">
        <f t="shared" si="8"/>
        <v>19</v>
      </c>
      <c r="AA82" t="e">
        <f>SUM(D54:V83)</f>
        <v>#REF!</v>
      </c>
    </row>
    <row r="83" spans="3:27" ht="15.75" thickBot="1" x14ac:dyDescent="0.3">
      <c r="C83" s="58" t="s">
        <v>643</v>
      </c>
      <c r="D83" s="58" t="e">
        <f>IF(Backsheet!$AA32&gt;0,1,0)</f>
        <v>#REF!</v>
      </c>
      <c r="E83" s="58" t="e">
        <f>IF(Backsheet!$AB32&gt;0,1,0)</f>
        <v>#REF!</v>
      </c>
      <c r="F83" s="58" t="e">
        <f>IF(Backsheet!$AC32&gt;0,1,0)</f>
        <v>#REF!</v>
      </c>
      <c r="G83" s="58" t="e">
        <f>IF(Backsheet!$AD32&gt;0,1,0)</f>
        <v>#REF!</v>
      </c>
      <c r="H83" s="58" t="e">
        <f>IF(Backsheet!$AE32&gt;0,1,0)</f>
        <v>#REF!</v>
      </c>
      <c r="I83" s="58" t="e">
        <f>IF(Backsheet!$AF32="",0,IF(OR(Backsheet!$AF32&gt;0,Backsheet!$AF32=0),1,0))</f>
        <v>#REF!</v>
      </c>
      <c r="J83" s="58" t="e">
        <f>IF(Backsheet!$AG32="",0,IF(OR(Backsheet!$AG32&gt;0,Backsheet!$AG32=0),1,0))</f>
        <v>#REF!</v>
      </c>
      <c r="K83" s="58" t="e">
        <f>IF(Backsheet!$AH32="",0,IF(OR(Backsheet!$AH32&gt;0,Backsheet!$AH32=0),1,0))</f>
        <v>#REF!</v>
      </c>
      <c r="L83" s="58" t="e">
        <f>IF(Backsheet!$AI32="",0,IF(OR(Backsheet!$AI32&gt;0,Backsheet!$AI32=0),1,0))</f>
        <v>#REF!</v>
      </c>
      <c r="M83" s="58" t="e">
        <f>IF(Backsheet!$AJ32&gt;0,1,0)</f>
        <v>#REF!</v>
      </c>
      <c r="N83" s="58" t="e">
        <f>IF(Backsheet!$AK32&gt;0,1,0)</f>
        <v>#REF!</v>
      </c>
      <c r="O83" s="58" t="e">
        <f>IF(Backsheet!$AL32&gt;0,1,0)</f>
        <v>#REF!</v>
      </c>
      <c r="P83" s="58" t="e">
        <f>IF(Backsheet!$AM32&gt;0,1,0)</f>
        <v>#REF!</v>
      </c>
      <c r="Q83" s="58" t="e">
        <f>IF(Backsheet!$AN32="",0,IF(OR(Backsheet!$AN32&gt;0,Backsheet!$AN32=0),1,0))</f>
        <v>#REF!</v>
      </c>
      <c r="R83" s="58" t="e">
        <f>IF(Backsheet!$AO32="",0,IF(OR(Backsheet!$AO32&gt;0,Backsheet!$AO32=0),1,0))</f>
        <v>#REF!</v>
      </c>
      <c r="S83" s="58" t="e">
        <f>IF(Backsheet!$AP32="",0,IF(OR(Backsheet!$AP32&gt;0,Backsheet!$AP32=0),1,0))</f>
        <v>#REF!</v>
      </c>
      <c r="T83" s="58" t="e">
        <f>IF(Backsheet!$AQ32="",0,IF(OR(Backsheet!$AQ32&gt;0,Backsheet!$AQ32=0),1,0))</f>
        <v>#REF!</v>
      </c>
      <c r="U83" s="58" t="e">
        <f>IF(Backsheet!$AR32&gt;0,1,0)</f>
        <v>#REF!</v>
      </c>
      <c r="V83" s="58" t="e">
        <f>IF(Backsheet!$AS32&gt;0,1,0)</f>
        <v>#REF!</v>
      </c>
      <c r="W83" s="58" t="e">
        <f t="shared" si="6"/>
        <v>#REF!</v>
      </c>
      <c r="X83" s="58" t="e">
        <f t="shared" si="7"/>
        <v>#REF!</v>
      </c>
      <c r="Y83" s="58" t="e">
        <f t="shared" si="8"/>
        <v>#REF!</v>
      </c>
    </row>
  </sheetData>
  <mergeCells count="8">
    <mergeCell ref="E4:G4"/>
    <mergeCell ref="U52:V52"/>
    <mergeCell ref="P4:S4"/>
    <mergeCell ref="H4:K4"/>
    <mergeCell ref="L4:O4"/>
    <mergeCell ref="T4:U4"/>
    <mergeCell ref="I52:L52"/>
    <mergeCell ref="Q52:T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AS35"/>
  <sheetViews>
    <sheetView topLeftCell="T1" zoomScale="70" zoomScaleNormal="70" workbookViewId="0">
      <selection activeCell="D74" sqref="D74"/>
    </sheetView>
  </sheetViews>
  <sheetFormatPr defaultRowHeight="15" x14ac:dyDescent="0.25"/>
  <cols>
    <col min="2" max="2" width="18.42578125" customWidth="1"/>
    <col min="3" max="7" width="10.7109375" customWidth="1"/>
    <col min="37" max="37" width="11" customWidth="1"/>
    <col min="40" max="40" width="8.7109375" customWidth="1"/>
    <col min="41" max="41" width="10.5703125" bestFit="1" customWidth="1"/>
    <col min="42" max="42" width="9.5703125" bestFit="1" customWidth="1"/>
    <col min="43" max="43" width="10.5703125" bestFit="1" customWidth="1"/>
    <col min="44" max="44" width="10.42578125" customWidth="1"/>
    <col min="45" max="45" width="9.140625" customWidth="1"/>
  </cols>
  <sheetData>
    <row r="2" spans="2:45" s="2" customFormat="1" ht="50.1" customHeight="1" x14ac:dyDescent="0.25">
      <c r="D2" s="121" t="s">
        <v>537</v>
      </c>
      <c r="E2" s="121"/>
      <c r="F2" s="121"/>
      <c r="G2" s="121" t="s">
        <v>533</v>
      </c>
      <c r="H2" s="121"/>
      <c r="I2" s="121"/>
      <c r="J2" s="121"/>
      <c r="K2" s="121" t="s">
        <v>534</v>
      </c>
      <c r="L2" s="121"/>
      <c r="M2" s="121"/>
      <c r="N2" s="121"/>
      <c r="O2" s="121" t="s">
        <v>581</v>
      </c>
      <c r="P2" s="121"/>
      <c r="Q2" s="121"/>
      <c r="R2" s="121"/>
      <c r="S2" s="121" t="s">
        <v>564</v>
      </c>
      <c r="T2" s="121"/>
      <c r="U2" s="50"/>
      <c r="V2" s="50"/>
      <c r="W2" s="50"/>
      <c r="AF2" s="123" t="s">
        <v>504</v>
      </c>
      <c r="AG2" s="123"/>
      <c r="AH2" s="123"/>
      <c r="AI2" s="123"/>
      <c r="AN2" s="123" t="s">
        <v>507</v>
      </c>
      <c r="AO2" s="123"/>
      <c r="AP2" s="123"/>
      <c r="AQ2" s="123"/>
      <c r="AR2" s="121" t="s">
        <v>508</v>
      </c>
      <c r="AS2" s="121"/>
    </row>
    <row r="3" spans="2:45" s="62" customFormat="1" ht="69.95" customHeight="1" x14ac:dyDescent="0.25">
      <c r="B3" s="62" t="s">
        <v>558</v>
      </c>
      <c r="C3" s="62" t="s">
        <v>557</v>
      </c>
      <c r="D3" s="62" t="s">
        <v>559</v>
      </c>
      <c r="E3" s="62" t="s">
        <v>560</v>
      </c>
      <c r="F3" s="62" t="s">
        <v>561</v>
      </c>
      <c r="G3" s="62" t="s">
        <v>562</v>
      </c>
      <c r="H3" s="62" t="s">
        <v>563</v>
      </c>
      <c r="I3" s="62" t="s">
        <v>560</v>
      </c>
      <c r="J3" s="62" t="s">
        <v>561</v>
      </c>
      <c r="K3" s="62" t="s">
        <v>562</v>
      </c>
      <c r="L3" s="62" t="s">
        <v>563</v>
      </c>
      <c r="M3" s="62" t="s">
        <v>560</v>
      </c>
      <c r="N3" s="62" t="s">
        <v>561</v>
      </c>
      <c r="O3" s="62" t="s">
        <v>562</v>
      </c>
      <c r="P3" s="62" t="s">
        <v>563</v>
      </c>
      <c r="Q3" s="62" t="s">
        <v>560</v>
      </c>
      <c r="R3" s="62" t="s">
        <v>561</v>
      </c>
      <c r="S3" s="62" t="s">
        <v>565</v>
      </c>
      <c r="T3" s="62" t="s">
        <v>566</v>
      </c>
      <c r="U3" s="62" t="s">
        <v>568</v>
      </c>
      <c r="V3" s="62" t="s">
        <v>567</v>
      </c>
      <c r="W3" s="62" t="s">
        <v>510</v>
      </c>
      <c r="X3" s="62" t="s">
        <v>535</v>
      </c>
      <c r="Y3" s="62" t="s">
        <v>521</v>
      </c>
      <c r="Z3" s="63" t="s">
        <v>569</v>
      </c>
      <c r="AA3" s="62" t="s">
        <v>515</v>
      </c>
      <c r="AB3" s="62" t="s">
        <v>525</v>
      </c>
      <c r="AC3" s="62" t="s">
        <v>513</v>
      </c>
      <c r="AD3" s="62" t="s">
        <v>503</v>
      </c>
      <c r="AE3" s="62" t="s">
        <v>514</v>
      </c>
      <c r="AF3" s="62" t="s">
        <v>467</v>
      </c>
      <c r="AG3" s="62" t="s">
        <v>468</v>
      </c>
      <c r="AH3" s="62" t="s">
        <v>469</v>
      </c>
      <c r="AI3" s="62" t="s">
        <v>466</v>
      </c>
      <c r="AJ3" s="62" t="s">
        <v>505</v>
      </c>
      <c r="AK3" s="62" t="s">
        <v>23</v>
      </c>
      <c r="AL3" s="62" t="s">
        <v>506</v>
      </c>
      <c r="AM3" s="62" t="s">
        <v>532</v>
      </c>
      <c r="AN3" s="62" t="s">
        <v>467</v>
      </c>
      <c r="AO3" s="62" t="s">
        <v>468</v>
      </c>
      <c r="AP3" s="62" t="s">
        <v>469</v>
      </c>
      <c r="AQ3" s="62" t="s">
        <v>466</v>
      </c>
      <c r="AR3" s="62" t="s">
        <v>530</v>
      </c>
      <c r="AS3" s="62" t="s">
        <v>531</v>
      </c>
    </row>
    <row r="4" spans="2:45" x14ac:dyDescent="0.25">
      <c r="B4" s="51" t="e">
        <f>#REF!</f>
        <v>#REF!</v>
      </c>
      <c r="C4" s="51" t="e">
        <f>#REF!</f>
        <v>#REF!</v>
      </c>
      <c r="D4" s="51" t="e">
        <f>#REF!</f>
        <v>#REF!</v>
      </c>
      <c r="E4" s="51" t="e">
        <f>#REF!</f>
        <v>#REF!</v>
      </c>
      <c r="F4" s="51" t="e">
        <f>#REF!</f>
        <v>#REF!</v>
      </c>
      <c r="G4" s="51" t="e">
        <f>#REF!</f>
        <v>#REF!</v>
      </c>
      <c r="H4" s="51" t="e">
        <f>#REF!</f>
        <v>#REF!</v>
      </c>
      <c r="I4" s="51" t="e">
        <f>#REF!</f>
        <v>#REF!</v>
      </c>
      <c r="J4" s="51" t="e">
        <f>#REF!</f>
        <v>#REF!</v>
      </c>
      <c r="K4" s="51" t="e">
        <f>#REF!</f>
        <v>#REF!</v>
      </c>
      <c r="L4" s="51" t="e">
        <f>#REF!</f>
        <v>#REF!</v>
      </c>
      <c r="M4" s="51" t="e">
        <f>#REF!</f>
        <v>#REF!</v>
      </c>
      <c r="N4" s="51" t="e">
        <f>#REF!</f>
        <v>#REF!</v>
      </c>
      <c r="O4" s="51" t="e">
        <f>#REF!</f>
        <v>#REF!</v>
      </c>
      <c r="P4" s="51" t="e">
        <f>#REF!</f>
        <v>#REF!</v>
      </c>
      <c r="Q4" s="51" t="e">
        <f>#REF!</f>
        <v>#REF!</v>
      </c>
      <c r="R4" s="51" t="e">
        <f>#REF!</f>
        <v>#REF!</v>
      </c>
      <c r="S4" s="51" t="e">
        <f>#REF!</f>
        <v>#REF!</v>
      </c>
      <c r="T4" s="51" t="e">
        <f>#REF!</f>
        <v>#REF!</v>
      </c>
      <c r="U4" t="s">
        <v>495</v>
      </c>
      <c r="V4" s="51" t="str">
        <f>Tracker!$D18</f>
        <v>NHS NORTH KIRKLEES CCG</v>
      </c>
      <c r="W4" t="str">
        <f>Tracker!B11</f>
        <v>No</v>
      </c>
      <c r="X4">
        <f>Tracker!B13</f>
        <v>0</v>
      </c>
      <c r="Y4" t="str">
        <f>Tracker!B15</f>
        <v>£213k invested by Greater Huddersfield CCG's.  Offering a regional specialist eating disorder service, with identified CCGs partners in line with  requirements set out in  'Access and waiting time standards for children and young people with an eating disorder'.  Capacity created in current CAMHS services estimated to be 2.6FTE posts including CBT, family therapist, psychiatrist and crisis resources. Resource will deliver clinical interventions/assessments, referred from  primary practitioner community team, with focus on self harm and crisis.</v>
      </c>
      <c r="Z4" s="51" t="str">
        <f>Tracker!$B28</f>
        <v>Local priority stream 1</v>
      </c>
      <c r="AA4" t="str">
        <f>Tracker!$C28</f>
        <v xml:space="preserve">Redesign and implement a school nursing service that is more focused on emotional health and well-being, and provides an early intervention function across all educational settings. </v>
      </c>
      <c r="AB4" t="str">
        <f>Tracker!$D28</f>
        <v>New Investment (Local Authority)</v>
      </c>
      <c r="AC4" t="str">
        <f>Tracker!$E28</f>
        <v>CYP of school age with emotional health and wellbeing issues</v>
      </c>
      <c r="AD4" t="str">
        <f>Tracker!$F28</f>
        <v>Healthy Child Programme</v>
      </c>
      <c r="AE4" t="str">
        <f>Tracker!$G28</f>
        <v>Improved access to support across all educational settings, with school nurses playing a key role in prevention and early intervention around mental health problems</v>
      </c>
      <c r="AF4">
        <f>IF(Tracker!$H28="", "",Tracker!$H28)</f>
        <v>0</v>
      </c>
      <c r="AG4">
        <f>IF(Tracker!$I28="", "",Tracker!$I28)</f>
        <v>0</v>
      </c>
      <c r="AH4">
        <f>IF(Tracker!$J28="", "",Tracker!$J28)</f>
        <v>0</v>
      </c>
      <c r="AI4">
        <f>IF(Tracker!$K28="", "",Tracker!$K28)</f>
        <v>1504437</v>
      </c>
      <c r="AJ4" s="76" t="str">
        <f>Tracker!$L28</f>
        <v>To record % of CYP receiving EHWB interventions</v>
      </c>
      <c r="AK4" s="76" t="str">
        <f>Tracker!$M28</f>
        <v>Provision is accessible from one school nurse in every school cluster or pyramid</v>
      </c>
      <c r="AL4" s="76" t="str">
        <f>Tracker!$N28</f>
        <v>Baseline in 15/16 of CYP receiving EHWB interventions with a 30% increase in 2016/17</v>
      </c>
      <c r="AM4" s="35">
        <f>Tracker!$O28</f>
        <v>43160</v>
      </c>
      <c r="AN4" s="76">
        <f>IF(Tracker!$P28="", "",Tracker!$P28)</f>
        <v>0</v>
      </c>
      <c r="AO4" s="76">
        <f>IF(Tracker!$Q28="", "",Tracker!$Q28)</f>
        <v>0</v>
      </c>
      <c r="AP4" s="76">
        <f>IF(Tracker!$R28="", "",Tracker!$R28)</f>
        <v>0</v>
      </c>
      <c r="AQ4" s="76">
        <f>IF(Tracker!$S28="", "",Tracker!$S28)</f>
        <v>0</v>
      </c>
      <c r="AR4" s="76" t="str">
        <f>Tracker!$T28</f>
        <v>No</v>
      </c>
      <c r="AS4" s="76" t="str">
        <f>Tracker!$U28</f>
        <v>Yes</v>
      </c>
    </row>
    <row r="5" spans="2:45" x14ac:dyDescent="0.25">
      <c r="U5" t="s">
        <v>474</v>
      </c>
      <c r="V5" s="51" t="str">
        <f>Tracker!$D19</f>
        <v>NHS BARNSLEY CCG</v>
      </c>
      <c r="Z5" s="51" t="str">
        <f>Tracker!$B29</f>
        <v>Local priority stream 2</v>
      </c>
      <c r="AA5" t="str">
        <f>Tracker!$C29</f>
        <v>Implement clear joint working arrangements and clear pathways between schools and emotional health and well-being provision. The provision will be based on presenting need and linked to the Social, Emotional and Mental Health Difficulties (SEMHD) Continuum work that is being developed.</v>
      </c>
      <c r="AB5" t="str">
        <f>Tracker!$D29</f>
        <v>15/16 Transformation funds</v>
      </c>
      <c r="AC5" t="str">
        <f>Tracker!$E29</f>
        <v>All CYP</v>
      </c>
      <c r="AD5" t="str">
        <f>Tracker!$F29</f>
        <v>Schools link approach</v>
      </c>
      <c r="AE5" t="str">
        <f>Tracker!$G29</f>
        <v xml:space="preserve">Improved access, support and communication for CYP and professionals that respond to prevention and early intervention approaches </v>
      </c>
      <c r="AF5">
        <f>IF(Tracker!$H29="", "",Tracker!$H29)</f>
        <v>0</v>
      </c>
      <c r="AG5">
        <f>IF(Tracker!$I29="", "",Tracker!$I29)</f>
        <v>0</v>
      </c>
      <c r="AH5">
        <f>IF(Tracker!$J29="", "",Tracker!$J29)</f>
        <v>0</v>
      </c>
      <c r="AI5">
        <f>IF(Tracker!$K29="", "",Tracker!$K29)</f>
        <v>10000</v>
      </c>
      <c r="AJ5" s="76" t="str">
        <f>Tracker!$L29</f>
        <v xml:space="preserve">To record % reduction  of referrals from educational establishments, monitoring waiting times and service user self reported satisfaction  </v>
      </c>
      <c r="AK5" s="76" t="str">
        <f>Tracker!$M29</f>
        <v>Reduced waiting times based on National Standards</v>
      </c>
      <c r="AL5" s="76" t="str">
        <f>Tracker!$N29</f>
        <v xml:space="preserve">Meeting National Standards on waiting times </v>
      </c>
      <c r="AM5" s="35">
        <f>Tracker!$O29</f>
        <v>43160</v>
      </c>
      <c r="AN5" s="76">
        <f>IF(Tracker!$P29="", "",Tracker!$P29)</f>
        <v>0</v>
      </c>
      <c r="AO5" s="76">
        <f>IF(Tracker!$Q29="", "",Tracker!$Q29)</f>
        <v>0</v>
      </c>
      <c r="AP5" s="76">
        <f>IF(Tracker!$R29="", "",Tracker!$R29)</f>
        <v>0</v>
      </c>
      <c r="AQ5" s="76">
        <f>IF(Tracker!$S29="", "",Tracker!$S29)</f>
        <v>0</v>
      </c>
      <c r="AR5" s="76" t="str">
        <f>Tracker!$T29</f>
        <v>No</v>
      </c>
      <c r="AS5" s="76" t="str">
        <f>Tracker!$U29</f>
        <v>Yes</v>
      </c>
    </row>
    <row r="6" spans="2:45" x14ac:dyDescent="0.25">
      <c r="U6" t="s">
        <v>475</v>
      </c>
      <c r="V6" s="51" t="str">
        <f>Tracker!$D20</f>
        <v>NHS CALDERDALE CCG</v>
      </c>
      <c r="Z6" s="51" t="str">
        <f>Tracker!$B30</f>
        <v>Local priority stream 3</v>
      </c>
      <c r="AA6" t="str">
        <f>Tracker!$C30</f>
        <v xml:space="preserve">Establish emotional health and well-being provision that is collaboratively commissioned with educational settings. </v>
      </c>
      <c r="AB6" t="str">
        <f>Tracker!$D30</f>
        <v>New Investment (Schools)</v>
      </c>
      <c r="AC6" t="str">
        <f>Tracker!$E30</f>
        <v>All CYP</v>
      </c>
      <c r="AD6" t="str">
        <f>Tracker!$F30</f>
        <v>Future in mind: promoting, protecting and improving our children and young people’s mental health and wellbeing</v>
      </c>
      <c r="AE6" t="str">
        <f>Tracker!$G30</f>
        <v xml:space="preserve">EHWB provision has been jointly commissioned with schools and is in place. </v>
      </c>
      <c r="AF6">
        <f>IF(Tracker!$H30="", "",Tracker!$H30)</f>
        <v>0</v>
      </c>
      <c r="AG6">
        <f>IF(Tracker!$I30="", "",Tracker!$I30)</f>
        <v>0</v>
      </c>
      <c r="AH6">
        <f>IF(Tracker!$J30="", "",Tracker!$J30)</f>
        <v>0</v>
      </c>
      <c r="AI6">
        <f>IF(Tracker!$K30="", "",Tracker!$K30)</f>
        <v>339000</v>
      </c>
      <c r="AJ6" s="76" t="str">
        <f>Tracker!$L30</f>
        <v>The number of schools that have committed to collaborated commissioning for EHWB</v>
      </c>
      <c r="AK6" s="76" t="str">
        <f>Tracker!$M30</f>
        <v xml:space="preserve">% of educational settings feeling confident to delivery EHWB interventions </v>
      </c>
      <c r="AL6" s="76" t="str">
        <f>Tracker!$N30</f>
        <v>100% of educational settings utilising accessible provisions</v>
      </c>
      <c r="AM6" s="35">
        <f>Tracker!$O30</f>
        <v>43891</v>
      </c>
      <c r="AN6" s="76">
        <f>IF(Tracker!$P30="", "",Tracker!$P30)</f>
        <v>0</v>
      </c>
      <c r="AO6" s="76">
        <f>IF(Tracker!$Q30="", "",Tracker!$Q30)</f>
        <v>0</v>
      </c>
      <c r="AP6" s="76">
        <f>IF(Tracker!$R30="", "",Tracker!$R30)</f>
        <v>0</v>
      </c>
      <c r="AQ6" s="76">
        <f>IF(Tracker!$S30="", "",Tracker!$S30)</f>
        <v>0</v>
      </c>
      <c r="AR6" s="76" t="str">
        <f>Tracker!$T30</f>
        <v>No</v>
      </c>
      <c r="AS6" s="76" t="str">
        <f>Tracker!$U30</f>
        <v>Yes</v>
      </c>
    </row>
    <row r="7" spans="2:45" x14ac:dyDescent="0.25">
      <c r="U7" t="s">
        <v>476</v>
      </c>
      <c r="V7" s="51" t="str">
        <f>Tracker!$D21</f>
        <v>NHS WAKEFIELD CCG</v>
      </c>
      <c r="Z7" s="51" t="str">
        <f>Tracker!$B31</f>
        <v>Local priority stream 4</v>
      </c>
      <c r="AA7" t="str">
        <f>Tracker!$C31</f>
        <v xml:space="preserve">Collaboratively design with young people peer education programmes for children and young people that promote resilience, and assist with early identification of emotional health and wellbeing issues. </v>
      </c>
      <c r="AB7" t="str">
        <f>Tracker!$D31</f>
        <v>15/16 Transformation funds</v>
      </c>
      <c r="AC7" t="str">
        <f>Tracker!$E31</f>
        <v>All CYP</v>
      </c>
      <c r="AD7" t="str">
        <f>Tracker!$F31</f>
        <v>Future in mind: promoting, protecting and improving our children and young people’s mental health and wellbeing</v>
      </c>
      <c r="AE7" t="str">
        <f>Tracker!$G31</f>
        <v>CYP will have improved resilience and early intervention options that inform and support them and their families about mental health prevention and access to appropriate support</v>
      </c>
      <c r="AF7">
        <f>IF(Tracker!$H31="", "",Tracker!$H31)</f>
        <v>0</v>
      </c>
      <c r="AG7">
        <f>IF(Tracker!$I31="", "",Tracker!$I31)</f>
        <v>0</v>
      </c>
      <c r="AH7">
        <f>IF(Tracker!$J31="", "",Tracker!$J31)</f>
        <v>0</v>
      </c>
      <c r="AI7">
        <f>IF(Tracker!$K31="", "",Tracker!$K31)</f>
        <v>20000</v>
      </c>
      <c r="AJ7" s="76" t="str">
        <f>Tracker!$L31</f>
        <v>To report on the number of peer education programmes developed, monitoring the number of CYP involved, utilising PROM measures</v>
      </c>
      <c r="AK7" s="76" t="str">
        <f>Tracker!$M31</f>
        <v>Provision is made accessible to every educational setting, cluster or pyramid</v>
      </c>
      <c r="AL7" s="76" t="str">
        <f>Tracker!$N31</f>
        <v>All CYP have access to a peer education programme within their educational setting, cluster or pyramid</v>
      </c>
      <c r="AM7" s="35">
        <f>Tracker!$O31</f>
        <v>43891</v>
      </c>
      <c r="AN7" s="76">
        <f>IF(Tracker!$P31="", "",Tracker!$P31)</f>
        <v>0</v>
      </c>
      <c r="AO7" s="76">
        <f>IF(Tracker!$Q31="", "",Tracker!$Q31)</f>
        <v>0</v>
      </c>
      <c r="AP7" s="76">
        <f>IF(Tracker!$R31="", "",Tracker!$R31)</f>
        <v>0</v>
      </c>
      <c r="AQ7" s="76">
        <f>IF(Tracker!$S31="", "",Tracker!$S31)</f>
        <v>0</v>
      </c>
      <c r="AR7" s="76" t="str">
        <f>Tracker!$T31</f>
        <v>No</v>
      </c>
      <c r="AS7" s="76" t="str">
        <f>Tracker!$U31</f>
        <v>No</v>
      </c>
    </row>
    <row r="8" spans="2:45" x14ac:dyDescent="0.25">
      <c r="U8" t="s">
        <v>477</v>
      </c>
      <c r="V8" s="51" t="e">
        <f>Tracker!#REF!</f>
        <v>#REF!</v>
      </c>
      <c r="Z8" s="51" t="str">
        <f>Tracker!$B32</f>
        <v>Local priority stream 5</v>
      </c>
      <c r="AA8" t="str">
        <f>Tracker!$C32</f>
        <v>Redesign the specification for Tier 2 and Tier 3 CAMHS provision transforming services to provide a “tier free” new service model that is based on the “thrive” approach</v>
      </c>
      <c r="AB8" t="str">
        <f>Tracker!$D32</f>
        <v>New Investment (NHS)</v>
      </c>
      <c r="AC8" t="str">
        <f>Tracker!$E32</f>
        <v>All CYP with emotional health and wellbeing issues</v>
      </c>
      <c r="AD8" t="str">
        <f>Tracker!$F32</f>
        <v>Future in mind: promoting, protecting and improving our children and young people’s mental health and wellbeing and "Thrive" approach</v>
      </c>
      <c r="AE8" t="str">
        <f>Tracker!$G32</f>
        <v xml:space="preserve">Move away from current tiered system to alternative models of integrated service delivery providing flexible approaches at the right time, in the right place, based on need improving resilience and early interventions </v>
      </c>
      <c r="AF8">
        <f>IF(Tracker!$H32="", "",Tracker!$H32)</f>
        <v>0</v>
      </c>
      <c r="AG8">
        <f>IF(Tracker!$I32="", "",Tracker!$I32)</f>
        <v>0</v>
      </c>
      <c r="AH8">
        <f>IF(Tracker!$J32="", "",Tracker!$J32)</f>
        <v>0</v>
      </c>
      <c r="AI8">
        <f>IF(Tracker!$K32="", "",Tracker!$K32)</f>
        <v>2516567</v>
      </c>
      <c r="AJ8" s="76" t="str">
        <f>Tracker!$L32</f>
        <v>Revised provision in place to enable redesign of service specifications. Thrive outcomes being monitored and are reducing waiting times to meet National Standards</v>
      </c>
      <c r="AK8" s="76" t="str">
        <f>Tracker!$M32</f>
        <v xml:space="preserve">PROM measures in relation to accessibility , including friends and family test  % reduction in waiting times and inappropriate referrals </v>
      </c>
      <c r="AL8" s="76" t="str">
        <f>Tracker!$N32</f>
        <v xml:space="preserve">Following assessment all CYP are able to received appropriate levels of support based on their need. </v>
      </c>
      <c r="AM8" s="35">
        <f>Tracker!$O32</f>
        <v>43891</v>
      </c>
      <c r="AN8" s="76">
        <f>IF(Tracker!$P32="", "",Tracker!$P32)</f>
        <v>0</v>
      </c>
      <c r="AO8" s="76">
        <f>IF(Tracker!$Q32="", "",Tracker!$Q32)</f>
        <v>0</v>
      </c>
      <c r="AP8" s="76">
        <f>IF(Tracker!$R32="", "",Tracker!$R32)</f>
        <v>0</v>
      </c>
      <c r="AQ8" s="76">
        <f>IF(Tracker!$S32="", "",Tracker!$S32)</f>
        <v>0</v>
      </c>
      <c r="AR8" s="76" t="str">
        <f>Tracker!$T32</f>
        <v>No</v>
      </c>
      <c r="AS8" s="76" t="str">
        <f>Tracker!$U32</f>
        <v>Yes</v>
      </c>
    </row>
    <row r="9" spans="2:45" x14ac:dyDescent="0.25">
      <c r="U9" t="s">
        <v>478</v>
      </c>
      <c r="V9" s="51" t="e">
        <f>Tracker!#REF!</f>
        <v>#REF!</v>
      </c>
      <c r="Z9" s="51" t="str">
        <f>Tracker!$B33</f>
        <v>Local priority stream 6</v>
      </c>
      <c r="AA9" t="str">
        <f>Tracker!$C33</f>
        <v>Increase front line capacity within Tier 2 and Tier 3 provisions in order to reduce waiting times and improve access for children and young people.</v>
      </c>
      <c r="AB9" t="str">
        <f>Tracker!$D33</f>
        <v>15/16 Transformation funds</v>
      </c>
      <c r="AC9" t="str">
        <f>Tracker!$E33</f>
        <v>All CYP with emotional health and wellbeing issues</v>
      </c>
      <c r="AD9" t="str">
        <f>Tracker!$F33</f>
        <v>Future in mind: promoting, protecting and improving our children and young people’s mental health and wellbeing</v>
      </c>
      <c r="AE9" t="str">
        <f>Tracker!$G33</f>
        <v xml:space="preserve">Provide a flexible approach at the right time, in the right place based on need, improved resilience and early interventions to enable better self care </v>
      </c>
      <c r="AF9">
        <f>IF(Tracker!$H33="", "",Tracker!$H33)</f>
        <v>0</v>
      </c>
      <c r="AG9">
        <f>IF(Tracker!$I33="", "",Tracker!$I33)</f>
        <v>0</v>
      </c>
      <c r="AH9">
        <f>IF(Tracker!$J33="", "",Tracker!$J33)</f>
        <v>0</v>
      </c>
      <c r="AI9">
        <f>IF(Tracker!$K33="", "",Tracker!$K33)</f>
        <v>45000</v>
      </c>
      <c r="AJ9" s="76" t="str">
        <f>Tracker!$L33</f>
        <v xml:space="preserve">To record % improvement in reduced waiting times based on national standards </v>
      </c>
      <c r="AK9" s="76" t="str">
        <f>Tracker!$M33</f>
        <v xml:space="preserve"> % reduction in demand on T2 and T3    </v>
      </c>
      <c r="AL9" s="76" t="str">
        <f>Tracker!$N33</f>
        <v>National waiting times standards for CAMHS (T2 and T3)</v>
      </c>
      <c r="AM9" s="35">
        <f>Tracker!$O33</f>
        <v>42795</v>
      </c>
      <c r="AN9" s="76">
        <f>IF(Tracker!$P33="", "",Tracker!$P33)</f>
        <v>0</v>
      </c>
      <c r="AO9" s="76">
        <f>IF(Tracker!$Q33="", "",Tracker!$Q33)</f>
        <v>0</v>
      </c>
      <c r="AP9" s="76">
        <f>IF(Tracker!$R33="", "",Tracker!$R33)</f>
        <v>0</v>
      </c>
      <c r="AQ9" s="76">
        <f>IF(Tracker!$S33="", "",Tracker!$S33)</f>
        <v>0</v>
      </c>
      <c r="AR9" s="76" t="str">
        <f>Tracker!$T33</f>
        <v>No</v>
      </c>
      <c r="AS9" s="76" t="str">
        <f>Tracker!$U33</f>
        <v>Yes</v>
      </c>
    </row>
    <row r="10" spans="2:45" x14ac:dyDescent="0.25">
      <c r="U10" t="s">
        <v>479</v>
      </c>
      <c r="V10" s="51" t="e">
        <f>Tracker!#REF!</f>
        <v>#REF!</v>
      </c>
      <c r="Z10" s="51" t="str">
        <f>Tracker!$B34</f>
        <v>Local priority stream 7</v>
      </c>
      <c r="AA10" t="str">
        <f>Tracker!$C34</f>
        <v>Provide a comprehensive eating disorder service across Kirklees, Calderdale and Wakefield in line with best practice and guidance issued</v>
      </c>
      <c r="AB10" t="str">
        <f>Tracker!$D34</f>
        <v>ED</v>
      </c>
      <c r="AC10" t="str">
        <f>Tracker!$E34</f>
        <v xml:space="preserve">CYP with eating disorders  </v>
      </c>
      <c r="AD10" t="str">
        <f>Tracker!$F34</f>
        <v>NCCMH/NHS England  guidelines 2015</v>
      </c>
      <c r="AE10" t="str">
        <f>Tracker!$G34</f>
        <v>Provision of a community based eating disorder (ED) services so patients can be helped earlier and fewer need in-patient care.</v>
      </c>
      <c r="AF10">
        <f>IF(Tracker!$H34="", "",Tracker!$H34)</f>
        <v>0</v>
      </c>
      <c r="AG10">
        <f>IF(Tracker!$I34="", "",Tracker!$I34)</f>
        <v>0</v>
      </c>
      <c r="AH10">
        <f>IF(Tracker!$J34="", "",Tracker!$J34)</f>
        <v>0</v>
      </c>
      <c r="AI10">
        <f>IF(Tracker!$K34="", "",Tracker!$K34)</f>
        <v>119000</v>
      </c>
      <c r="AJ10" s="76" t="str">
        <f>Tracker!$L34</f>
        <v>To record 95% of patients seen within four weeks, reduced waiting times for treatment and reduced access to Tier 4 services</v>
      </c>
      <c r="AK10" s="76" t="str">
        <f>Tracker!$M34</f>
        <v>Minimum of 60 per year</v>
      </c>
      <c r="AL10" s="76" t="str">
        <f>Tracker!$N34</f>
        <v>Waiting times and access standards within CYPEDS</v>
      </c>
      <c r="AM10" s="35">
        <f>Tracker!$O34</f>
        <v>42795</v>
      </c>
      <c r="AN10" s="76">
        <f>IF(Tracker!$P34="", "",Tracker!$P34)</f>
        <v>0</v>
      </c>
      <c r="AO10" s="76">
        <f>IF(Tracker!$Q34="", "",Tracker!$Q34)</f>
        <v>0</v>
      </c>
      <c r="AP10" s="76">
        <f>IF(Tracker!$R34="", "",Tracker!$R34)</f>
        <v>0</v>
      </c>
      <c r="AQ10" s="76">
        <f>IF(Tracker!$S34="", "",Tracker!$S34)</f>
        <v>0</v>
      </c>
      <c r="AR10" s="76" t="str">
        <f>Tracker!$T34</f>
        <v>No</v>
      </c>
      <c r="AS10" s="76" t="str">
        <f>Tracker!$U34</f>
        <v>Yes</v>
      </c>
    </row>
    <row r="11" spans="2:45" x14ac:dyDescent="0.25">
      <c r="U11" t="s">
        <v>480</v>
      </c>
      <c r="V11" s="51" t="e">
        <f>Tracker!#REF!</f>
        <v>#REF!</v>
      </c>
      <c r="Z11" s="51" t="str">
        <f>Tracker!$B35</f>
        <v>Local priority stream 8</v>
      </c>
      <c r="AA11" t="str">
        <f>Tracker!$C35</f>
        <v>Implement Tier 2 and Tier 3 CAMHS Link workers to directly liaise with and support Schools, primary care and other universal provision. This will  be developed in line with SEMHD continuum of support</v>
      </c>
      <c r="AB11" t="str">
        <f>Tracker!$D35</f>
        <v>New Investment (NHS)</v>
      </c>
      <c r="AC11" t="str">
        <f>Tracker!$E35</f>
        <v>All CYP with emotional health and wellbeing issues</v>
      </c>
      <c r="AD11" t="str">
        <f>Tracker!$F35</f>
        <v>Future in mind: promoting, protecting and improving our children and young people’s mental health and wellbeing and Schools link approach</v>
      </c>
      <c r="AE11" t="str">
        <f>Tracker!$G35</f>
        <v>Improved access and care coordination</v>
      </c>
      <c r="AF11">
        <f>IF(Tracker!$H35="", "",Tracker!$H35)</f>
        <v>0</v>
      </c>
      <c r="AG11">
        <f>IF(Tracker!$I35="", "",Tracker!$I35)</f>
        <v>0</v>
      </c>
      <c r="AH11">
        <f>IF(Tracker!$J35="", "",Tracker!$J35)</f>
        <v>0</v>
      </c>
      <c r="AI11">
        <f>IF(Tracker!$K35="", "",Tracker!$K35)</f>
        <v>20000</v>
      </c>
      <c r="AJ11" s="76" t="str">
        <f>Tracker!$L35</f>
        <v xml:space="preserve">% Improvement in communication and support in place between link workers and engaging services  and % reduction in inappropriate referrals and waiting times </v>
      </c>
      <c r="AK11" s="76" t="str">
        <f>Tracker!$M35</f>
        <v>Provision is made accessible to every educational setting, cluster or pyramid</v>
      </c>
      <c r="AL11" s="76" t="str">
        <f>Tracker!$N35</f>
        <v xml:space="preserve">All educational settings and primary care settings to have access to a CAMHS link worker within their educational setting, school cluster or pyramid % increase in reported  satisfaction with service </v>
      </c>
      <c r="AM11" s="35">
        <f>Tracker!$O35</f>
        <v>42795</v>
      </c>
      <c r="AN11" s="76">
        <f>IF(Tracker!$P35="", "",Tracker!$P35)</f>
        <v>0</v>
      </c>
      <c r="AO11" s="76">
        <f>IF(Tracker!$Q35="", "",Tracker!$Q35)</f>
        <v>0</v>
      </c>
      <c r="AP11" s="76">
        <f>IF(Tracker!$R35="", "",Tracker!$R35)</f>
        <v>0</v>
      </c>
      <c r="AQ11" s="76">
        <f>IF(Tracker!$S35="", "",Tracker!$S35)</f>
        <v>0</v>
      </c>
      <c r="AR11" s="76" t="str">
        <f>Tracker!$T35</f>
        <v>No</v>
      </c>
      <c r="AS11" s="76" t="str">
        <f>Tracker!$U35</f>
        <v>Yes</v>
      </c>
    </row>
    <row r="12" spans="2:45" x14ac:dyDescent="0.25">
      <c r="U12" t="s">
        <v>481</v>
      </c>
      <c r="V12" s="51" t="e">
        <f>Tracker!#REF!</f>
        <v>#REF!</v>
      </c>
      <c r="Z12" s="51" t="str">
        <f>Tracker!$B36</f>
        <v>Local priority stream 9</v>
      </c>
      <c r="AA12" t="str">
        <f>Tracker!$C36</f>
        <v>Implement a joint training programme to support the link roles within primary care, schools, Tier 2 and Tier 3 CAMHS provision and to support joined up working across services. This will be developed in line with SEMHD  continuum of support</v>
      </c>
      <c r="AB12" t="str">
        <f>Tracker!$D36</f>
        <v>15/16 Transformation funds</v>
      </c>
      <c r="AC12" t="str">
        <f>Tracker!$E36</f>
        <v>Professionals working with or supporting CYP with emotional health and wellbeing issues</v>
      </c>
      <c r="AD12" t="str">
        <f>Tracker!$F36</f>
        <v>Future in mind: promoting, protecting and improving our children and young people’s mental health and wellbeing and Schools link approach</v>
      </c>
      <c r="AE12" t="str">
        <f>Tracker!$G36</f>
        <v>Improve professionals knowledge  of mental health issues that enable identification of appropriate interventions and support based on individuals needs</v>
      </c>
      <c r="AF12">
        <f>IF(Tracker!$H36="", "",Tracker!$H36)</f>
        <v>0</v>
      </c>
      <c r="AG12">
        <f>IF(Tracker!$I36="", "",Tracker!$I36)</f>
        <v>0</v>
      </c>
      <c r="AH12">
        <f>IF(Tracker!$J36="", "",Tracker!$J36)</f>
        <v>0</v>
      </c>
      <c r="AI12">
        <f>IF(Tracker!$K36="", "",Tracker!$K36)</f>
        <v>10000</v>
      </c>
      <c r="AJ12" s="76" t="str">
        <f>Tracker!$L36</f>
        <v>Joint Training programme has been implemented.                   Monitoring numbers being trained and services involved</v>
      </c>
      <c r="AK12" s="76" t="str">
        <f>Tracker!$M36</f>
        <v>No baseline KPI</v>
      </c>
      <c r="AL12" s="76" t="str">
        <f>Tracker!$N36</f>
        <v xml:space="preserve">All relevant identifies leads have access to training programme and report % increase in confidence in dealing with EHWB issues. </v>
      </c>
      <c r="AM12" s="35">
        <f>Tracker!$O36</f>
        <v>43891</v>
      </c>
      <c r="AN12" s="76">
        <f>IF(Tracker!$P36="", "",Tracker!$P36)</f>
        <v>0</v>
      </c>
      <c r="AO12" s="76">
        <f>IF(Tracker!$Q36="", "",Tracker!$Q36)</f>
        <v>0</v>
      </c>
      <c r="AP12" s="76">
        <f>IF(Tracker!$R36="", "",Tracker!$R36)</f>
        <v>0</v>
      </c>
      <c r="AQ12" s="76">
        <f>IF(Tracker!$S36="", "",Tracker!$S36)</f>
        <v>0</v>
      </c>
      <c r="AR12" s="76" t="str">
        <f>Tracker!$T36</f>
        <v>No</v>
      </c>
      <c r="AS12" s="76" t="str">
        <f>Tracker!$U36</f>
        <v>No</v>
      </c>
    </row>
    <row r="13" spans="2:45" x14ac:dyDescent="0.25">
      <c r="U13" t="s">
        <v>482</v>
      </c>
      <c r="V13" s="51" t="e">
        <f>Tracker!#REF!</f>
        <v>#REF!</v>
      </c>
      <c r="Z13" s="51" t="str">
        <f>Tracker!$B37</f>
        <v>Local priority stream 10</v>
      </c>
      <c r="AA13" t="str">
        <f>Tracker!$C37</f>
        <v>Have in place a single point of access model for advice, consultation and assessment and coordination of provision</v>
      </c>
      <c r="AB13" t="str">
        <f>Tracker!$D37</f>
        <v>15/16 Transformation funds</v>
      </c>
      <c r="AC13" t="str">
        <f>Tracker!$E37</f>
        <v>Referral sources  including CYP and parent/carers</v>
      </c>
      <c r="AD13" t="str">
        <f>Tracker!$F37</f>
        <v>Future in mind: promoting, protecting and improving our children and young people’s mental health and wellbeing</v>
      </c>
      <c r="AE13" t="str">
        <f>Tracker!$G37</f>
        <v xml:space="preserve">Work towards increasing our local offer, improving communication and co-ordination of referrals to appropriate support, which harness contributions from the voluntary sector </v>
      </c>
      <c r="AF13">
        <f>IF(Tracker!$H37="", "",Tracker!$H37)</f>
        <v>0</v>
      </c>
      <c r="AG13">
        <f>IF(Tracker!$I37="", "",Tracker!$I37)</f>
        <v>0</v>
      </c>
      <c r="AH13">
        <f>IF(Tracker!$J37="", "",Tracker!$J37)</f>
        <v>0</v>
      </c>
      <c r="AI13">
        <f>IF(Tracker!$K37="", "",Tracker!$K37)</f>
        <v>27500</v>
      </c>
      <c r="AJ13" s="76" t="str">
        <f>Tracker!$L37</f>
        <v>Single Point of Access (SPA) has been established</v>
      </c>
      <c r="AK13" s="76" t="str">
        <f>Tracker!$M37</f>
        <v xml:space="preserve">% reduction in referrals to T2 and T3  % reduction in inappropriate referrals </v>
      </c>
      <c r="AL13" s="76" t="str">
        <f>Tracker!$N37</f>
        <v>SPA is in place</v>
      </c>
      <c r="AM13" s="35">
        <f>Tracker!$O37</f>
        <v>42795</v>
      </c>
      <c r="AN13" s="76">
        <f>IF(Tracker!$P37="", "",Tracker!$P37)</f>
        <v>0</v>
      </c>
      <c r="AO13" s="76">
        <f>IF(Tracker!$Q37="", "",Tracker!$Q37)</f>
        <v>0</v>
      </c>
      <c r="AP13" s="76">
        <f>IF(Tracker!$R37="", "",Tracker!$R37)</f>
        <v>0</v>
      </c>
      <c r="AQ13" s="76">
        <f>IF(Tracker!$S37="", "",Tracker!$S37)</f>
        <v>0</v>
      </c>
      <c r="AR13" s="76" t="str">
        <f>Tracker!$T37</f>
        <v>No</v>
      </c>
      <c r="AS13" s="76" t="str">
        <f>Tracker!$U37</f>
        <v>Yes</v>
      </c>
    </row>
    <row r="14" spans="2:45" x14ac:dyDescent="0.25">
      <c r="U14" t="s">
        <v>483</v>
      </c>
      <c r="V14" s="51" t="e">
        <f>Tracker!#REF!</f>
        <v>#REF!</v>
      </c>
      <c r="Z14" s="51" t="str">
        <f>Tracker!$B38</f>
        <v>Local priority stream 11</v>
      </c>
      <c r="AA14" t="str">
        <f>Tracker!$C38</f>
        <v xml:space="preserve">Provide a one stop shop approach providing advice and support, that has been collaboratively commissioned with the voluntary and community sector. </v>
      </c>
      <c r="AB14" t="str">
        <f>Tracker!$D38</f>
        <v>15/16 Transformation funds</v>
      </c>
      <c r="AC14" t="str">
        <f>Tracker!$E38</f>
        <v>All CYP</v>
      </c>
      <c r="AD14" t="str">
        <f>Tracker!$F38</f>
        <v>Future in mind: promoting, protecting and improving our children and young people’s mental health and wellbeing</v>
      </c>
      <c r="AE14" t="str">
        <f>Tracker!$G38</f>
        <v>Improved communication and co-ordination of referrals to appropriate support and information sources</v>
      </c>
      <c r="AF14">
        <f>IF(Tracker!$H38="", "",Tracker!$H38)</f>
        <v>0</v>
      </c>
      <c r="AG14">
        <f>IF(Tracker!$I38="", "",Tracker!$I38)</f>
        <v>0</v>
      </c>
      <c r="AH14">
        <f>IF(Tracker!$J38="", "",Tracker!$J38)</f>
        <v>0</v>
      </c>
      <c r="AI14">
        <f>IF(Tracker!$K38="", "",Tracker!$K38)</f>
        <v>14000</v>
      </c>
      <c r="AJ14" s="76" t="str">
        <f>Tracker!$L38</f>
        <v>On stop-shop approach collaboratively commissioned</v>
      </c>
      <c r="AK14" s="76" t="str">
        <f>Tracker!$M38</f>
        <v>No baseline KPI</v>
      </c>
      <c r="AL14" s="76" t="str">
        <f>Tracker!$N38</f>
        <v>One stop-shop in place</v>
      </c>
      <c r="AM14" s="35">
        <f>Tracker!$O38</f>
        <v>43891</v>
      </c>
      <c r="AN14" s="76">
        <f>IF(Tracker!$P38="", "",Tracker!$P38)</f>
        <v>0</v>
      </c>
      <c r="AO14" s="76">
        <f>IF(Tracker!$Q38="", "",Tracker!$Q38)</f>
        <v>0</v>
      </c>
      <c r="AP14" s="76">
        <f>IF(Tracker!$R38="", "",Tracker!$R38)</f>
        <v>0</v>
      </c>
      <c r="AQ14" s="76">
        <f>IF(Tracker!$S38="", "",Tracker!$S38)</f>
        <v>0</v>
      </c>
      <c r="AR14" s="76" t="str">
        <f>Tracker!$T38</f>
        <v>No</v>
      </c>
      <c r="AS14" s="76" t="str">
        <f>Tracker!$U38</f>
        <v>No</v>
      </c>
    </row>
    <row r="15" spans="2:45" x14ac:dyDescent="0.25">
      <c r="U15" t="s">
        <v>484</v>
      </c>
      <c r="V15" s="51" t="e">
        <f>Tracker!#REF!</f>
        <v>#REF!</v>
      </c>
      <c r="Z15" s="51" t="str">
        <f>Tracker!$B39</f>
        <v>Local priority stream 12</v>
      </c>
      <c r="AA15" t="str">
        <f>Tracker!$C39</f>
        <v xml:space="preserve">Provide a local crisis model that ensures assessment within 4 hours and is in line with the Crisis Care Concordat, and utilises our redesigned psychiatric liaison service. </v>
      </c>
      <c r="AB15" t="str">
        <f>Tracker!$D39</f>
        <v>New Investment (NHS)</v>
      </c>
      <c r="AC15" t="str">
        <f>Tracker!$E39</f>
        <v>Vulnerable CYP</v>
      </c>
      <c r="AD15" t="str">
        <f>Tracker!$F39</f>
        <v>Crisis Care Concordat national agreement</v>
      </c>
      <c r="AE15" t="str">
        <f>Tracker!$G39</f>
        <v xml:space="preserve">Provide a model which ensures assessment within 4 hours </v>
      </c>
      <c r="AF15">
        <f>IF(Tracker!$H39="", "",Tracker!$H39)</f>
        <v>0</v>
      </c>
      <c r="AG15">
        <f>IF(Tracker!$I39="", "",Tracker!$I39)</f>
        <v>0</v>
      </c>
      <c r="AH15">
        <f>IF(Tracker!$J39="", "",Tracker!$J39)</f>
        <v>0</v>
      </c>
      <c r="AI15">
        <f>IF(Tracker!$K39="", "",Tracker!$K39)</f>
        <v>650000</v>
      </c>
      <c r="AJ15" s="76" t="str">
        <f>Tracker!$L39</f>
        <v>To record % of cases that received NICE concordat treatment within the standard's timeframes</v>
      </c>
      <c r="AK15" s="76" t="str">
        <f>Tracker!$M39</f>
        <v>CYP in a crisis seen within 4 hours from referral</v>
      </c>
      <c r="AL15" s="76" t="str">
        <f>Tracker!$N39</f>
        <v>Crisis model in place</v>
      </c>
      <c r="AM15" s="35">
        <f>Tracker!$O39</f>
        <v>42795</v>
      </c>
      <c r="AN15" s="76">
        <f>IF(Tracker!$P39="", "",Tracker!$P39)</f>
        <v>0</v>
      </c>
      <c r="AO15" s="76">
        <f>IF(Tracker!$Q39="", "",Tracker!$Q39)</f>
        <v>0</v>
      </c>
      <c r="AP15" s="76">
        <f>IF(Tracker!$R39="", "",Tracker!$R39)</f>
        <v>0</v>
      </c>
      <c r="AQ15" s="76">
        <f>IF(Tracker!$S39="", "",Tracker!$S39)</f>
        <v>0</v>
      </c>
      <c r="AR15" s="76" t="str">
        <f>Tracker!$T39</f>
        <v>No</v>
      </c>
      <c r="AS15" s="76" t="str">
        <f>Tracker!$U39</f>
        <v>No</v>
      </c>
    </row>
    <row r="16" spans="2:45" x14ac:dyDescent="0.25">
      <c r="U16" t="s">
        <v>485</v>
      </c>
      <c r="V16" s="51" t="e">
        <f>Tracker!#REF!</f>
        <v>#REF!</v>
      </c>
      <c r="Z16" s="51" t="str">
        <f>Tracker!$B40</f>
        <v>Local priority stream 13</v>
      </c>
      <c r="AA16" t="str">
        <f>Tracker!$C40</f>
        <v xml:space="preserve">Invest in and implement a flexible multiagency team to address the emotional health and wellbeing needs looked after children, children in the youth offending team, children experiencing CSE and children on child protection plans. </v>
      </c>
      <c r="AB16" t="str">
        <f>Tracker!$D40</f>
        <v>15/16 Transformation funds</v>
      </c>
      <c r="AC16" t="str">
        <f>Tracker!$E40</f>
        <v>Vulnerable CYP</v>
      </c>
      <c r="AD16" t="str">
        <f>Tracker!$F40</f>
        <v>Future in mind: promoting, protecting and improving our children and young people’s mental health and wellbeing.             Statutory Guidance on
Promoting the Health
and Well-being of
Looked After Children</v>
      </c>
      <c r="AE16" t="str">
        <f>Tracker!$G40</f>
        <v>Improved coordinated working practices working with vulnerable CYP</v>
      </c>
      <c r="AF16">
        <f>IF(Tracker!$H40="", "",Tracker!$H40)</f>
        <v>0</v>
      </c>
      <c r="AG16">
        <f>IF(Tracker!$I40="", "",Tracker!$I40)</f>
        <v>0</v>
      </c>
      <c r="AH16">
        <f>IF(Tracker!$J40="", "",Tracker!$J40)</f>
        <v>0</v>
      </c>
      <c r="AI16">
        <f>IF(Tracker!$K40="", "",Tracker!$K40)</f>
        <v>120500</v>
      </c>
      <c r="AJ16" s="76" t="str">
        <f>Tracker!$L40</f>
        <v>Number of young people from vulnerable groups receiving a service and Number of professionals / foster carers/ residential staff receiving support to manage EHWB issues</v>
      </c>
      <c r="AK16" s="76" t="str">
        <f>Tracker!$M40</f>
        <v>No baseline KPI</v>
      </c>
      <c r="AL16" s="76" t="str">
        <f>Tracker!$N40</f>
        <v>Number of young people from vulnerable groups receiving evidence based interventions reflects EHWB prevalence estimates within these vulnerable groups</v>
      </c>
      <c r="AM16" s="35">
        <f>Tracker!$O40</f>
        <v>42795</v>
      </c>
      <c r="AN16" s="76">
        <f>IF(Tracker!$P40="", "",Tracker!$P40)</f>
        <v>0</v>
      </c>
      <c r="AO16" s="76">
        <f>IF(Tracker!$Q40="", "",Tracker!$Q40)</f>
        <v>0</v>
      </c>
      <c r="AP16" s="76">
        <f>IF(Tracker!$R40="", "",Tracker!$R40)</f>
        <v>0</v>
      </c>
      <c r="AQ16" s="76">
        <f>IF(Tracker!$S40="", "",Tracker!$S40)</f>
        <v>0</v>
      </c>
      <c r="AR16" s="76" t="str">
        <f>Tracker!$T40</f>
        <v>No</v>
      </c>
      <c r="AS16" s="76" t="str">
        <f>Tracker!$U40</f>
        <v>No</v>
      </c>
    </row>
    <row r="17" spans="21:45" x14ac:dyDescent="0.25">
      <c r="U17" t="s">
        <v>486</v>
      </c>
      <c r="V17" s="51" t="e">
        <f>Tracker!#REF!</f>
        <v>#REF!</v>
      </c>
      <c r="Z17" s="51" t="str">
        <f>Tracker!$B41</f>
        <v>Local priority stream 14</v>
      </c>
      <c r="AA17" t="str">
        <f>Tracker!$C41</f>
        <v xml:space="preserve">Provide the CAMHS link and consultation model within the range of provision across Kirklees for the most vulnerable children. </v>
      </c>
      <c r="AB17" t="str">
        <f>Tracker!$D41</f>
        <v>New Investment (Local Authority)</v>
      </c>
      <c r="AC17" t="str">
        <f>Tracker!$E41</f>
        <v>Vulnerable CYP</v>
      </c>
      <c r="AD17" t="str">
        <f>Tracker!$F41</f>
        <v>Future in mind: promoting, protecting and improving our children and young people’s mental health and wellbeing</v>
      </c>
      <c r="AE17" t="str">
        <f>Tracker!$G41</f>
        <v>Improved worker skills and easy access to services for vulnerable CYP</v>
      </c>
      <c r="AF17">
        <f>IF(Tracker!$H41="", "",Tracker!$H41)</f>
        <v>0</v>
      </c>
      <c r="AG17">
        <f>IF(Tracker!$I41="", "",Tracker!$I41)</f>
        <v>0</v>
      </c>
      <c r="AH17">
        <f>IF(Tracker!$J41="", "",Tracker!$J41)</f>
        <v>0</v>
      </c>
      <c r="AI17">
        <f>IF(Tracker!$K41="", "",Tracker!$K41)</f>
        <v>0</v>
      </c>
      <c r="AJ17" s="76" t="str">
        <f>Tracker!$L41</f>
        <v xml:space="preserve">Reported  professional confidence to delivery EHWB interventions  - improvement in communication and referral processes </v>
      </c>
      <c r="AK17" s="76" t="str">
        <f>Tracker!$M41</f>
        <v>No baseline KPI</v>
      </c>
      <c r="AL17" s="76" t="str">
        <f>Tracker!$N41</f>
        <v xml:space="preserve">Model in place- % increase in professionals confidence to deliver EHWB issues </v>
      </c>
      <c r="AM17" s="35">
        <f>Tracker!$O41</f>
        <v>42795</v>
      </c>
      <c r="AN17" s="76">
        <f>IF(Tracker!$P41="", "",Tracker!$P41)</f>
        <v>0</v>
      </c>
      <c r="AO17" s="76">
        <f>IF(Tracker!$Q41="", "",Tracker!$Q41)</f>
        <v>0</v>
      </c>
      <c r="AP17" s="76">
        <f>IF(Tracker!$R41="", "",Tracker!$R41)</f>
        <v>0</v>
      </c>
      <c r="AQ17" s="76">
        <f>IF(Tracker!$S41="", "",Tracker!$S41)</f>
        <v>0</v>
      </c>
      <c r="AR17" s="76" t="str">
        <f>Tracker!$T41</f>
        <v>No</v>
      </c>
      <c r="AS17" s="76" t="str">
        <f>Tracker!$U41</f>
        <v>No</v>
      </c>
    </row>
    <row r="18" spans="21:45" x14ac:dyDescent="0.25">
      <c r="U18" t="s">
        <v>487</v>
      </c>
      <c r="V18" s="51" t="e">
        <f>Tracker!#REF!</f>
        <v>#REF!</v>
      </c>
      <c r="Z18" s="51" t="str">
        <f>Tracker!$B42</f>
        <v>Local priority stream 15</v>
      </c>
      <c r="AA18" t="str">
        <f>Tracker!$C42</f>
        <v>Ensure rapid access to CAMHS interventions for those children who are part of the Stronger Families programme</v>
      </c>
      <c r="AB18" t="str">
        <f>Tracker!$D42</f>
        <v>New Investment (NHS)</v>
      </c>
      <c r="AC18" t="str">
        <f>Tracker!$E42</f>
        <v>Vulnerable CYP</v>
      </c>
      <c r="AD18" t="str">
        <f>Tracker!$F42</f>
        <v>Extended Stronger Familes Programme</v>
      </c>
      <c r="AE18" t="str">
        <f>Tracker!$G42</f>
        <v>Improved access to CAMHS services to compliment support aimed at reducing family breakdown</v>
      </c>
      <c r="AF18">
        <f>IF(Tracker!$H42="", "",Tracker!$H42)</f>
        <v>0</v>
      </c>
      <c r="AG18">
        <f>IF(Tracker!$I42="", "",Tracker!$I42)</f>
        <v>0</v>
      </c>
      <c r="AH18">
        <f>IF(Tracker!$J42="", "",Tracker!$J42)</f>
        <v>0</v>
      </c>
      <c r="AI18">
        <f>IF(Tracker!$K42="", "",Tracker!$K42)</f>
        <v>40000</v>
      </c>
      <c r="AJ18" s="76" t="str">
        <f>Tracker!$L42</f>
        <v>To record % of improved access to CAMHS  from Stronger Families and LAC</v>
      </c>
      <c r="AK18" s="76" t="str">
        <f>Tracker!$M42</f>
        <v>% of referrals and reduced waiting times</v>
      </c>
      <c r="AL18" s="76" t="str">
        <f>Tracker!$N42</f>
        <v>Improved access to CAMHS  from Stronger Families and LAC is in place</v>
      </c>
      <c r="AM18" s="35">
        <f>Tracker!$O42</f>
        <v>42795</v>
      </c>
      <c r="AN18" s="76">
        <f>IF(Tracker!$P42="", "",Tracker!$P42)</f>
        <v>0</v>
      </c>
      <c r="AO18" s="76">
        <f>IF(Tracker!$Q42="", "",Tracker!$Q42)</f>
        <v>0</v>
      </c>
      <c r="AP18" s="76">
        <f>IF(Tracker!$R42="", "",Tracker!$R42)</f>
        <v>0</v>
      </c>
      <c r="AQ18" s="76">
        <f>IF(Tracker!$S42="", "",Tracker!$S42)</f>
        <v>0</v>
      </c>
      <c r="AR18" s="76" t="str">
        <f>Tracker!$T42</f>
        <v>No</v>
      </c>
      <c r="AS18" s="76" t="str">
        <f>Tracker!$U42</f>
        <v>No</v>
      </c>
    </row>
    <row r="19" spans="21:45" x14ac:dyDescent="0.25">
      <c r="U19" t="s">
        <v>488</v>
      </c>
      <c r="V19" s="51" t="e">
        <f>Tracker!#REF!</f>
        <v>#REF!</v>
      </c>
      <c r="Z19" s="51" t="str">
        <f>Tracker!$B43</f>
        <v>Local priority stream 16</v>
      </c>
      <c r="AA19" t="str">
        <f>Tracker!$C43</f>
        <v>Provide cohesive CAMHS provision on a regional basis for LAC who are placed within the 10 CC (West Yorkshire Clinical Commissioning Groups, Commissioning Collaborative) footprint</v>
      </c>
      <c r="AB19" t="str">
        <f>Tracker!$D43</f>
        <v>15/16 Transformation funds</v>
      </c>
      <c r="AC19" t="str">
        <f>Tracker!$E43</f>
        <v>Vulnerable CYP</v>
      </c>
      <c r="AD19" t="str">
        <f>Tracker!$F43</f>
        <v>West Yorkshire CCG's and Commissioning Collaborative</v>
      </c>
      <c r="AE19" t="str">
        <f>Tracker!$G43</f>
        <v>Improved access to CAMHS services to compliment support aimed at reducing family breakdown and positive outcomes for LAC</v>
      </c>
      <c r="AF19">
        <f>IF(Tracker!$H43="", "",Tracker!$H43)</f>
        <v>0</v>
      </c>
      <c r="AG19">
        <f>IF(Tracker!$I43="", "",Tracker!$I43)</f>
        <v>0</v>
      </c>
      <c r="AH19">
        <f>IF(Tracker!$J43="", "",Tracker!$J43)</f>
        <v>0</v>
      </c>
      <c r="AI19">
        <f>IF(Tracker!$K43="", "",Tracker!$K43)</f>
        <v>45000</v>
      </c>
      <c r="AJ19" s="76" t="str">
        <f>Tracker!$L43</f>
        <v xml:space="preserve">Regional provision for LAC is in place and responding to 10 CC footprint monitoring- Number of LAC receiving interventions from new provision </v>
      </c>
      <c r="AK19" s="76" t="str">
        <f>Tracker!$M43</f>
        <v>No baseline KPI</v>
      </c>
      <c r="AL19" s="76" t="str">
        <f>Tracker!$N43</f>
        <v>Provision in place , evidence base approaches being delivered and regional standards being achieved</v>
      </c>
      <c r="AM19" s="35">
        <f>Tracker!$O43</f>
        <v>42795</v>
      </c>
      <c r="AN19" s="76">
        <f>IF(Tracker!$P43="", "",Tracker!$P43)</f>
        <v>0</v>
      </c>
      <c r="AO19" s="76">
        <f>IF(Tracker!$Q43="", "",Tracker!$Q43)</f>
        <v>0</v>
      </c>
      <c r="AP19" s="76">
        <f>IF(Tracker!$R43="", "",Tracker!$R43)</f>
        <v>0</v>
      </c>
      <c r="AQ19" s="76">
        <f>IF(Tracker!$S43="", "",Tracker!$S43)</f>
        <v>0</v>
      </c>
      <c r="AR19" s="76" t="str">
        <f>Tracker!$T43</f>
        <v>No</v>
      </c>
      <c r="AS19" s="76" t="str">
        <f>Tracker!$U43</f>
        <v>No</v>
      </c>
    </row>
    <row r="20" spans="21:45" x14ac:dyDescent="0.25">
      <c r="U20" t="s">
        <v>489</v>
      </c>
      <c r="V20" s="51" t="e">
        <f>Tracker!#REF!</f>
        <v>#REF!</v>
      </c>
      <c r="Z20" s="51" t="str">
        <f>Tracker!$B44</f>
        <v>Local priority stream 17</v>
      </c>
      <c r="AA20" t="str">
        <f>Tracker!$C44</f>
        <v xml:space="preserve">Work with Kirklees Safeguarding Child Board to undertake a “deep dive” into the way in which vulnerable children and young people experience the CAMHS system, and use the learning to inform the development of our discrete provision for vulnerable children </v>
      </c>
      <c r="AB20" t="str">
        <f>Tracker!$D44</f>
        <v>New Investment (Local Authority)</v>
      </c>
      <c r="AC20" t="str">
        <f>Tracker!$E44</f>
        <v>Vulnerable CYP</v>
      </c>
      <c r="AD20" t="str">
        <f>Tracker!$F44</f>
        <v>Future in mind: promoting, protecting and improving our children and young people’s mental health and wellbeing</v>
      </c>
      <c r="AE20" t="str">
        <f>Tracker!$G44</f>
        <v>Improved provision for vulnerable CYP can be developed based on CYP experiences and identified needs</v>
      </c>
      <c r="AF20">
        <f>IF(Tracker!$H44="", "",Tracker!$H44)</f>
        <v>0</v>
      </c>
      <c r="AG20">
        <f>IF(Tracker!$I44="", "",Tracker!$I44)</f>
        <v>0</v>
      </c>
      <c r="AH20">
        <f>IF(Tracker!$J44="", "",Tracker!$J44)</f>
        <v>0</v>
      </c>
      <c r="AI20">
        <f>IF(Tracker!$K44="", "",Tracker!$K44)</f>
        <v>0</v>
      </c>
      <c r="AJ20" s="76" t="str">
        <f>Tracker!$L44</f>
        <v xml:space="preserve">Discrete provision for vulnerable CYP is being developed in line with the deep dive findings </v>
      </c>
      <c r="AK20" s="76" t="str">
        <f>Tracker!$M44</f>
        <v>No baseline KPI</v>
      </c>
      <c r="AL20" s="76" t="str">
        <f>Tracker!$N44</f>
        <v xml:space="preserve">Provision in place and % increase in PROM measures </v>
      </c>
      <c r="AM20" s="35">
        <f>Tracker!$O44</f>
        <v>43891</v>
      </c>
      <c r="AN20" s="76">
        <f>IF(Tracker!$P44="", "",Tracker!$P44)</f>
        <v>0</v>
      </c>
      <c r="AO20" s="76">
        <f>IF(Tracker!$Q44="", "",Tracker!$Q44)</f>
        <v>0</v>
      </c>
      <c r="AP20" s="76">
        <f>IF(Tracker!$R44="", "",Tracker!$R44)</f>
        <v>0</v>
      </c>
      <c r="AQ20" s="76">
        <f>IF(Tracker!$S44="", "",Tracker!$S44)</f>
        <v>0</v>
      </c>
      <c r="AR20" s="76" t="str">
        <f>Tracker!$T44</f>
        <v>No</v>
      </c>
      <c r="AS20" s="76" t="str">
        <f>Tracker!$U44</f>
        <v>Yes</v>
      </c>
    </row>
    <row r="21" spans="21:45" x14ac:dyDescent="0.25">
      <c r="U21" t="s">
        <v>490</v>
      </c>
      <c r="V21" s="51" t="e">
        <f>Tracker!#REF!</f>
        <v>#REF!</v>
      </c>
      <c r="Z21" s="51" t="str">
        <f>Tracker!$B45</f>
        <v>Local priority stream 18</v>
      </c>
      <c r="AA21" t="str">
        <f>Tracker!$C45</f>
        <v>Implement the lead commissioning arrangement for all CAMHS provision covered within the transformation plan, discharged through the joint commissioning manager jointly funded by North Kirklees CCG, Greater Huddersfield CCG and Kirklees Council</v>
      </c>
      <c r="AB21" t="str">
        <f>Tracker!$D45</f>
        <v>New Investment (Local Authority)</v>
      </c>
      <c r="AC21" t="str">
        <f>Tracker!$E45</f>
        <v>All CYP</v>
      </c>
      <c r="AD21" t="str">
        <f>Tracker!$F45</f>
        <v>Future in mind: promoting, protecting and improving our children and young people’s mental health and wellbeing</v>
      </c>
      <c r="AE21" t="str">
        <f>Tracker!$G45</f>
        <v>Transparent commissioning arrangements and accountability are established to support longer term transformation planning involving integrated partnership working</v>
      </c>
      <c r="AF21">
        <f>IF(Tracker!$H45="", "",Tracker!$H45)</f>
        <v>0</v>
      </c>
      <c r="AG21">
        <f>IF(Tracker!$I45="", "",Tracker!$I45)</f>
        <v>0</v>
      </c>
      <c r="AH21">
        <f>IF(Tracker!$J45="", "",Tracker!$J45)</f>
        <v>0</v>
      </c>
      <c r="AI21">
        <f>IF(Tracker!$K45="", "",Tracker!$K45)</f>
        <v>0</v>
      </c>
      <c r="AJ21" s="76" t="str">
        <f>Tracker!$L45</f>
        <v>Commissioning arrangements are in place supported by a detailed delivery plan and monitoring outcomes</v>
      </c>
      <c r="AK21" s="76" t="str">
        <f>Tracker!$M45</f>
        <v>No baseline KPI</v>
      </c>
      <c r="AL21" s="76" t="str">
        <f>Tracker!$N45</f>
        <v>Provision in place</v>
      </c>
      <c r="AM21" s="35">
        <f>Tracker!$O45</f>
        <v>42430</v>
      </c>
      <c r="AN21" s="76">
        <f>IF(Tracker!$P45="", "",Tracker!$P45)</f>
        <v>0</v>
      </c>
      <c r="AO21" s="76">
        <f>IF(Tracker!$Q45="", "",Tracker!$Q45)</f>
        <v>0</v>
      </c>
      <c r="AP21" s="76">
        <f>IF(Tracker!$R45="", "",Tracker!$R45)</f>
        <v>0</v>
      </c>
      <c r="AQ21" s="76">
        <f>IF(Tracker!$S45="", "",Tracker!$S45)</f>
        <v>0</v>
      </c>
      <c r="AR21" s="76" t="str">
        <f>Tracker!$T45</f>
        <v>No</v>
      </c>
      <c r="AS21" s="76" t="str">
        <f>Tracker!$U45</f>
        <v>No</v>
      </c>
    </row>
    <row r="22" spans="21:45" x14ac:dyDescent="0.25">
      <c r="U22" t="s">
        <v>491</v>
      </c>
      <c r="V22" s="51" t="e">
        <f>Tracker!#REF!</f>
        <v>#REF!</v>
      </c>
      <c r="Z22" s="51" t="str">
        <f>Tracker!$B46</f>
        <v>Local priority stream 19</v>
      </c>
      <c r="AA22" t="str">
        <f>Tracker!$C46</f>
        <v xml:space="preserve">Use the Transformation plan as the basis for our commissioning priorities over the next 5 years. </v>
      </c>
      <c r="AB22" t="str">
        <f>Tracker!$D46</f>
        <v>New Investment (Local Authority)</v>
      </c>
      <c r="AC22" t="str">
        <f>Tracker!$E46</f>
        <v>All CYP with emotional health and wellbeing issues</v>
      </c>
      <c r="AD22" t="str">
        <f>Tracker!$F46</f>
        <v>Future in mind: promoting, protecting and improving our children and young people’s mental health and wellbeing</v>
      </c>
      <c r="AE22" t="str">
        <f>Tracker!$G46</f>
        <v>Transparent commissioning arrangements and accountability are established to support longer term transformation planning involving integrated partnership working</v>
      </c>
      <c r="AF22">
        <f>IF(Tracker!$H46="", "",Tracker!$H46)</f>
        <v>0</v>
      </c>
      <c r="AG22">
        <f>IF(Tracker!$I46="", "",Tracker!$I46)</f>
        <v>0</v>
      </c>
      <c r="AH22">
        <f>IF(Tracker!$J46="", "",Tracker!$J46)</f>
        <v>0</v>
      </c>
      <c r="AI22">
        <f>IF(Tracker!$K46="", "",Tracker!$K46)</f>
        <v>0</v>
      </c>
      <c r="AJ22" s="76" t="str">
        <f>Tracker!$L46</f>
        <v>Establish assurance processes with reviewing timescales to inform commissioning priorities and continuing  transformation</v>
      </c>
      <c r="AK22" s="76" t="str">
        <f>Tracker!$M46</f>
        <v>Ongoing reviews with annual updates</v>
      </c>
      <c r="AL22" s="76" t="str">
        <f>Tracker!$N46</f>
        <v>Transformation Plan evidencing change and responding to Future in Mind.</v>
      </c>
      <c r="AM22" s="35">
        <f>Tracker!$O46</f>
        <v>43891</v>
      </c>
      <c r="AN22" s="76">
        <f>IF(Tracker!$P46="", "",Tracker!$P46)</f>
        <v>0</v>
      </c>
      <c r="AO22" s="76">
        <f>IF(Tracker!$Q46="", "",Tracker!$Q46)</f>
        <v>0</v>
      </c>
      <c r="AP22" s="76">
        <f>IF(Tracker!$R46="", "",Tracker!$R46)</f>
        <v>0</v>
      </c>
      <c r="AQ22" s="76">
        <f>IF(Tracker!$S46="", "",Tracker!$S46)</f>
        <v>0</v>
      </c>
      <c r="AR22" s="76" t="str">
        <f>Tracker!$T46</f>
        <v>No</v>
      </c>
      <c r="AS22" s="76" t="str">
        <f>Tracker!$U46</f>
        <v>No</v>
      </c>
    </row>
    <row r="23" spans="21:45" x14ac:dyDescent="0.25">
      <c r="U23" t="s">
        <v>492</v>
      </c>
      <c r="V23" s="51" t="e">
        <f>Tracker!#REF!</f>
        <v>#REF!</v>
      </c>
      <c r="Z23" s="51" t="str">
        <f>Tracker!$B48</f>
        <v>Local priority stream 21</v>
      </c>
      <c r="AA23" t="str">
        <f>Tracker!$C47</f>
        <v xml:space="preserve">Embed the responsibility for overseeing the commissioning intentions within the Health and Wellbeing Boards work plan and oversight function. </v>
      </c>
      <c r="AB23" t="str">
        <f>Tracker!$D48</f>
        <v>New Investment (Local Authority)</v>
      </c>
      <c r="AC23" t="str">
        <f>Tracker!$E48</f>
        <v>Integrated Commissioning Group members</v>
      </c>
      <c r="AD23" t="str">
        <f>Tracker!$F48</f>
        <v>Appendix 9 - Kirklees Transformation Plan</v>
      </c>
      <c r="AE23" t="str">
        <f>Tracker!$G48</f>
        <v>Transparent commissioning arrangements and accountability are established to support longer term transformation planning involving integrated partnership working, based on  evidence based best practice</v>
      </c>
      <c r="AF23">
        <f>IF(Tracker!$H48="", "",Tracker!$H48)</f>
        <v>0</v>
      </c>
      <c r="AG23">
        <f>IF(Tracker!$I48="", "",Tracker!$I48)</f>
        <v>0</v>
      </c>
      <c r="AH23">
        <f>IF(Tracker!$J48="", "",Tracker!$J48)</f>
        <v>0</v>
      </c>
      <c r="AI23">
        <f>IF(Tracker!$K48="", "",Tracker!$K48)</f>
        <v>0</v>
      </c>
      <c r="AJ23" s="76" t="str">
        <f>Tracker!$L48</f>
        <v>To report on the numbers of detailed project plans in place to achieve detailed objectives, to also include  % of provisions which are NICE compliant</v>
      </c>
      <c r="AK23" s="76" t="str">
        <f>Tracker!$M48</f>
        <v>No baseline KPI</v>
      </c>
      <c r="AL23" s="76" t="str">
        <f>Tracker!$N48</f>
        <v>Established processes in place</v>
      </c>
      <c r="AM23" s="35">
        <f>Tracker!$O48</f>
        <v>42430</v>
      </c>
      <c r="AN23" s="76">
        <f>IF(Tracker!$P48="", "",Tracker!$P48)</f>
        <v>0</v>
      </c>
      <c r="AO23" s="76">
        <f>IF(Tracker!$Q48="", "",Tracker!$Q48)</f>
        <v>0</v>
      </c>
      <c r="AP23" s="76">
        <f>IF(Tracker!$R48="", "",Tracker!$R48)</f>
        <v>0</v>
      </c>
      <c r="AQ23" s="76">
        <f>IF(Tracker!$S48="", "",Tracker!$S48)</f>
        <v>0</v>
      </c>
      <c r="AR23" s="76" t="str">
        <f>Tracker!$T48</f>
        <v>No</v>
      </c>
      <c r="AS23" s="76" t="str">
        <f>Tracker!$U48</f>
        <v>Yes</v>
      </c>
    </row>
    <row r="24" spans="21:45" x14ac:dyDescent="0.25">
      <c r="U24" t="s">
        <v>652</v>
      </c>
      <c r="V24" s="51" t="e">
        <f>Tracker!#REF!</f>
        <v>#REF!</v>
      </c>
      <c r="Z24" s="51" t="str">
        <f>Tracker!$B49</f>
        <v>Local priority stream 22</v>
      </c>
      <c r="AA24" t="str">
        <f>Tracker!$C48</f>
        <v>Ensure the integrated commissioning group is overseeing the implementation of the future in mind detailed operational commissioning plan.  Ensuring that commissioned services are evidence based and that NICE guidelines are implemented throughout the service provision.</v>
      </c>
      <c r="AB24" t="str">
        <f>Tracker!$D49</f>
        <v>New Investment (Local Authority)</v>
      </c>
      <c r="AC24" t="str">
        <f>Tracker!$E49</f>
        <v>Integrated Commissioning Group members</v>
      </c>
      <c r="AD24" t="str">
        <f>Tracker!$F49</f>
        <v>Mental Health Services Data Set (MHSDS)</v>
      </c>
      <c r="AE24" t="str">
        <f>Tracker!$G49</f>
        <v>Improved data collection and intelligence to support longer term CAMHS transformation</v>
      </c>
      <c r="AF24">
        <f>IF(Tracker!$H49="", "",Tracker!$H49)</f>
        <v>0</v>
      </c>
      <c r="AG24">
        <f>IF(Tracker!$I49="", "",Tracker!$I49)</f>
        <v>0</v>
      </c>
      <c r="AH24">
        <f>IF(Tracker!$J49="", "",Tracker!$J49)</f>
        <v>0</v>
      </c>
      <c r="AI24">
        <f>IF(Tracker!$K49="", "",Tracker!$K49)</f>
        <v>0</v>
      </c>
      <c r="AJ24" s="76" t="str">
        <f>Tracker!$L49</f>
        <v>Agreed schedule of performance reporting, as appropriate, to the Integrated Commission Group</v>
      </c>
      <c r="AK24" s="76" t="str">
        <f>Tracker!$M49</f>
        <v>No baseline KPI</v>
      </c>
      <c r="AL24" s="76" t="str">
        <f>Tracker!$N49</f>
        <v>Established processes in place</v>
      </c>
      <c r="AM24" s="35">
        <f>Tracker!$O49</f>
        <v>42795</v>
      </c>
      <c r="AN24" s="76">
        <f>IF(Tracker!$P49="", "",Tracker!$P49)</f>
        <v>0</v>
      </c>
      <c r="AO24" s="76">
        <f>IF(Tracker!$Q49="", "",Tracker!$Q49)</f>
        <v>0</v>
      </c>
      <c r="AP24" s="76">
        <f>IF(Tracker!$R49="", "",Tracker!$R49)</f>
        <v>0</v>
      </c>
      <c r="AQ24" s="76">
        <f>IF(Tracker!$S49="", "",Tracker!$S49)</f>
        <v>0</v>
      </c>
      <c r="AR24" s="76" t="str">
        <f>Tracker!$T49</f>
        <v>No</v>
      </c>
      <c r="AS24" s="76" t="str">
        <f>Tracker!$U49</f>
        <v>No</v>
      </c>
    </row>
    <row r="25" spans="21:45" x14ac:dyDescent="0.25">
      <c r="U25" t="s">
        <v>653</v>
      </c>
      <c r="V25" s="51" t="e">
        <f>Tracker!#REF!</f>
        <v>#REF!</v>
      </c>
      <c r="Z25" s="51" t="str">
        <f>Tracker!$B50</f>
        <v>Local priority stream 23</v>
      </c>
      <c r="AA25" t="str">
        <f>Tracker!$C50</f>
        <v>Implement clear and transparent outcome monitoring supported by membership of CORC, and the implementation of session by session outcome monitoring across CAMHS provision</v>
      </c>
      <c r="AB25" t="str">
        <f>Tracker!$D50</f>
        <v>New Investment (Local Authority)</v>
      </c>
      <c r="AC25" t="str">
        <f>Tracker!$E50</f>
        <v>Service providers that are members of CORC</v>
      </c>
      <c r="AD25" t="str">
        <f>Tracker!$F50</f>
        <v>CORC - Child Outcomes Research Consortium</v>
      </c>
      <c r="AE25" t="str">
        <f>Tracker!$G50</f>
        <v>Establish effective and routine use of outcome measures as a collective approach, improving engagement and overcoming barriers in the use of outcome measures, from the Mental Health Services and CYP IAPT data sets.</v>
      </c>
      <c r="AF25">
        <f>IF(Tracker!$H50="", "",Tracker!$H50)</f>
        <v>0</v>
      </c>
      <c r="AG25">
        <f>IF(Tracker!$I50="", "",Tracker!$I50)</f>
        <v>0</v>
      </c>
      <c r="AH25">
        <f>IF(Tracker!$J50="", "",Tracker!$J50)</f>
        <v>0</v>
      </c>
      <c r="AI25">
        <f>IF(Tracker!$K50="", "",Tracker!$K50)</f>
        <v>0</v>
      </c>
      <c r="AJ25" s="76" t="str">
        <f>Tracker!$L50</f>
        <v>To report on CORC membership  by service providers and session by session outcomes.</v>
      </c>
      <c r="AK25" s="76" t="str">
        <f>Tracker!$M50</f>
        <v>All relevant service providers are members of CORC</v>
      </c>
      <c r="AL25" s="76" t="str">
        <f>Tracker!$N50</f>
        <v>Adherence to national dataset requirements</v>
      </c>
      <c r="AM25" s="35">
        <f>Tracker!$O50</f>
        <v>42795</v>
      </c>
      <c r="AN25" s="76">
        <f>IF(Tracker!$P50="", "",Tracker!$P50)</f>
        <v>0</v>
      </c>
      <c r="AO25" s="76">
        <f>IF(Tracker!$Q50="", "",Tracker!$Q50)</f>
        <v>0</v>
      </c>
      <c r="AP25" s="76">
        <f>IF(Tracker!$R50="", "",Tracker!$R50)</f>
        <v>0</v>
      </c>
      <c r="AQ25" s="76">
        <f>IF(Tracker!$S50="", "",Tracker!$S50)</f>
        <v>0</v>
      </c>
      <c r="AR25" s="76" t="str">
        <f>Tracker!$T50</f>
        <v>No</v>
      </c>
      <c r="AS25" s="76" t="str">
        <f>Tracker!$U50</f>
        <v>No</v>
      </c>
    </row>
    <row r="26" spans="21:45" x14ac:dyDescent="0.25">
      <c r="U26" t="s">
        <v>654</v>
      </c>
      <c r="V26" s="51" t="e">
        <f>Tracker!#REF!</f>
        <v>#REF!</v>
      </c>
      <c r="Z26" s="51" t="str">
        <f>Tracker!$B51</f>
        <v>Local priority stream 24</v>
      </c>
      <c r="AA26" t="str">
        <f>Tracker!$C51</f>
        <v xml:space="preserve">Receive quarterly service feedback from children, young people and families in all performance reporting to the integrated commissioning group. </v>
      </c>
      <c r="AB26" t="str">
        <f>Tracker!$D51</f>
        <v>New Investment (Local Authority)</v>
      </c>
      <c r="AC26" t="str">
        <f>Tracker!$E51</f>
        <v>Integrated Commissioning Group members</v>
      </c>
      <c r="AD26" t="str">
        <f>Tracker!$F51</f>
        <v>Future in mind: promoting, protecting and improving our children and young people’s mental health and wellbeing</v>
      </c>
      <c r="AE26" t="str">
        <f>Tracker!$G51</f>
        <v>Improved outcome monitoring and data collection and intelligence to support longer term CAMHS transformation plan</v>
      </c>
      <c r="AF26">
        <f>IF(Tracker!$H51="", "",Tracker!$H51)</f>
        <v>0</v>
      </c>
      <c r="AG26">
        <f>IF(Tracker!$I51="", "",Tracker!$I51)</f>
        <v>0</v>
      </c>
      <c r="AH26">
        <f>IF(Tracker!$J51="", "",Tracker!$J51)</f>
        <v>0</v>
      </c>
      <c r="AI26">
        <f>IF(Tracker!$K51="", "",Tracker!$K51)</f>
        <v>0</v>
      </c>
      <c r="AJ26" s="76" t="str">
        <f>Tracker!$L51</f>
        <v>Agreed quarterly monitoring processes are in place providing timely reports to the Integrated Commission Group</v>
      </c>
      <c r="AK26" s="76" t="str">
        <f>Tracker!$M51</f>
        <v>20% of CYP and families seen providing service user feedback</v>
      </c>
      <c r="AL26" s="76" t="str">
        <f>Tracker!$N51</f>
        <v xml:space="preserve">Service user feedback is embedded practice with all relevant CAMHS providers </v>
      </c>
      <c r="AM26" s="35">
        <f>Tracker!$O51</f>
        <v>42795</v>
      </c>
      <c r="AN26" s="76">
        <f>IF(Tracker!$P51="", "",Tracker!$P51)</f>
        <v>0</v>
      </c>
      <c r="AO26" s="76">
        <f>IF(Tracker!$Q51="", "",Tracker!$Q51)</f>
        <v>0</v>
      </c>
      <c r="AP26" s="76">
        <f>IF(Tracker!$R51="", "",Tracker!$R51)</f>
        <v>0</v>
      </c>
      <c r="AQ26" s="76">
        <f>IF(Tracker!$S51="", "",Tracker!$S51)</f>
        <v>0</v>
      </c>
      <c r="AR26" s="76" t="str">
        <f>Tracker!$T51</f>
        <v>No</v>
      </c>
      <c r="AS26" s="76" t="str">
        <f>Tracker!$U51</f>
        <v>No</v>
      </c>
    </row>
    <row r="27" spans="21:45" x14ac:dyDescent="0.25">
      <c r="U27" t="s">
        <v>655</v>
      </c>
      <c r="V27" s="51" t="e">
        <f>Tracker!#REF!</f>
        <v>#REF!</v>
      </c>
      <c r="Z27" s="51" t="str">
        <f>Tracker!$B52</f>
        <v>Local priority stream 25</v>
      </c>
      <c r="AA27" t="str">
        <f>Tracker!$C52</f>
        <v>Ensure Tier 2 and Tier 3 providers are fully participating in CYP IAPT core curriculum in 2016/17</v>
      </c>
      <c r="AB27" t="str">
        <f>Tracker!$D52</f>
        <v>CYP - IAPT</v>
      </c>
      <c r="AC27" t="str">
        <f>Tracker!$E52</f>
        <v>Providers participating in the CYP IAPT programme</v>
      </c>
      <c r="AD27" t="str">
        <f>Tracker!$F52</f>
        <v xml:space="preserve">Improving Access to Psychological Therapies (IAPT) national programme </v>
      </c>
      <c r="AE27" t="str">
        <f>Tracker!$G52</f>
        <v>Offering interventions approved by the National Institute of Health and Clinical Excellence (NICE) for treating people with depression and anxiety disorders.</v>
      </c>
      <c r="AF27">
        <f>IF(Tracker!$H52="", "",Tracker!$H52)</f>
        <v>0</v>
      </c>
      <c r="AG27">
        <f>IF(Tracker!$I52="", "",Tracker!$I52)</f>
        <v>0</v>
      </c>
      <c r="AH27">
        <f>IF(Tracker!$J52="", "",Tracker!$J52)</f>
        <v>0</v>
      </c>
      <c r="AI27">
        <f>IF(Tracker!$K52="", "",Tracker!$K52)</f>
        <v>0</v>
      </c>
      <c r="AJ27" s="76" t="str">
        <f>Tracker!$L51</f>
        <v>Agreed quarterly monitoring processes are in place providing timely reports to the Integrated Commission Group</v>
      </c>
      <c r="AK27" s="76" t="str">
        <f>Tracker!$M52</f>
        <v>% of T2 and T3 staff accessing training within timescales</v>
      </c>
      <c r="AL27" s="76" t="str">
        <f>Tracker!$N52</f>
        <v>Number of IAPT targeted and specialist workforce utilising IAPT including %/number of session by session outcome monitoring</v>
      </c>
      <c r="AM27" s="35">
        <f>Tracker!$O52</f>
        <v>42795</v>
      </c>
      <c r="AN27" s="76">
        <f>IF(Tracker!$P52="", "",Tracker!$P52)</f>
        <v>0</v>
      </c>
      <c r="AO27" s="76">
        <f>IF(Tracker!$Q52="", "",Tracker!$Q52)</f>
        <v>0</v>
      </c>
      <c r="AP27" s="76">
        <f>IF(Tracker!$R52="", "",Tracker!$R52)</f>
        <v>0</v>
      </c>
      <c r="AQ27" s="76">
        <f>IF(Tracker!$S52="", "",Tracker!$S52)</f>
        <v>0</v>
      </c>
      <c r="AR27" s="76" t="str">
        <f>Tracker!$T52</f>
        <v>No</v>
      </c>
      <c r="AS27" s="76" t="str">
        <f>Tracker!$U52</f>
        <v>No</v>
      </c>
    </row>
    <row r="28" spans="21:45" x14ac:dyDescent="0.25">
      <c r="U28" t="s">
        <v>656</v>
      </c>
      <c r="V28" s="51" t="e">
        <f>Tracker!#REF!</f>
        <v>#REF!</v>
      </c>
      <c r="Z28" s="51" t="str">
        <f>Tracker!$B53</f>
        <v>Local priority stream 26</v>
      </c>
      <c r="AA28" t="str">
        <f>Tracker!$C53</f>
        <v xml:space="preserve">Ensure that Tier 2 and Tier 3 provider managers are involved in the introduction to CYP IAPT in 2015/16. </v>
      </c>
      <c r="AB28" t="str">
        <f>Tracker!$D53</f>
        <v>CYP - IAPT</v>
      </c>
      <c r="AC28" t="str">
        <f>Tracker!$E53</f>
        <v>Providers participating in the CYP IAPT programme</v>
      </c>
      <c r="AD28" t="str">
        <f>Tracker!$F53</f>
        <v xml:space="preserve">Improving Access to Psychological Therapies (IAPT) national programme </v>
      </c>
      <c r="AE28" t="str">
        <f>Tracker!$G53</f>
        <v>Offering interventions approved by the National Institute of Health and Clinical Excellence (NICE) for treating people with depression and anxiety disorders.</v>
      </c>
      <c r="AF28">
        <f>IF(Tracker!$H53="", "",Tracker!$H53)</f>
        <v>0</v>
      </c>
      <c r="AG28">
        <f>IF(Tracker!$I53="", "",Tracker!$I53)</f>
        <v>0</v>
      </c>
      <c r="AH28">
        <f>IF(Tracker!$J53="", "",Tracker!$J53)</f>
        <v>0</v>
      </c>
      <c r="AI28">
        <f>IF(Tracker!$K53="", "",Tracker!$K53)</f>
        <v>0</v>
      </c>
      <c r="AJ28" s="76" t="str">
        <f>Tracker!$L52</f>
        <v>Process in place to ensure all relevant staff are trained in the 'light touch' IAPT by April 2016 and March 2017.</v>
      </c>
      <c r="AK28" s="76" t="str">
        <f>Tracker!$M53</f>
        <v>All T2 and T3 provider managers trained</v>
      </c>
      <c r="AL28" s="76" t="str">
        <f>Tracker!$N53</f>
        <v>100% trained</v>
      </c>
      <c r="AM28" s="35">
        <f>Tracker!$O53</f>
        <v>42430</v>
      </c>
      <c r="AN28" s="76">
        <f>IF(Tracker!$P53="", "",Tracker!$P53)</f>
        <v>0</v>
      </c>
      <c r="AO28" s="76">
        <f>IF(Tracker!$Q53="", "",Tracker!$Q53)</f>
        <v>0</v>
      </c>
      <c r="AP28" s="76">
        <f>IF(Tracker!$R53="", "",Tracker!$R53)</f>
        <v>0</v>
      </c>
      <c r="AQ28" s="76">
        <f>IF(Tracker!$S53="", "",Tracker!$S53)</f>
        <v>0</v>
      </c>
      <c r="AR28" s="76" t="str">
        <f>Tracker!$T53</f>
        <v>No</v>
      </c>
      <c r="AS28" s="76" t="str">
        <f>Tracker!$U53</f>
        <v>No</v>
      </c>
    </row>
    <row r="29" spans="21:45" x14ac:dyDescent="0.25">
      <c r="U29" t="s">
        <v>657</v>
      </c>
      <c r="V29" s="51" t="e">
        <f>Tracker!#REF!</f>
        <v>#REF!</v>
      </c>
      <c r="Z29" s="51" t="str">
        <f>Tracker!$B54</f>
        <v>Local priority stream 27</v>
      </c>
      <c r="AA29" t="str">
        <f>Tracker!$C54</f>
        <v>Ensure that where required staff and parents receive appropriate training and continuing development opportunities to enable them to deliver relevant evidence based interventions</v>
      </c>
      <c r="AB29" t="str">
        <f>Tracker!$D54</f>
        <v>15/16 Transformation funds</v>
      </c>
      <c r="AC29" t="str">
        <f>Tracker!$E54</f>
        <v>Service users, parent/carers, service providers including CYP services and the voluntary sector</v>
      </c>
      <c r="AD29" t="str">
        <f>Tracker!$F54</f>
        <v>Future in mind: promoting, protecting and improving our children and young people’s mental health and wellbeing</v>
      </c>
      <c r="AE29" t="str">
        <f>Tracker!$G54</f>
        <v>Develop a workforce which is equipped with the skills, training and experience to best support children and young people’s emotional and mental wellbeing.</v>
      </c>
      <c r="AF29">
        <f>IF(Tracker!$H54="", "",Tracker!$H54)</f>
        <v>0</v>
      </c>
      <c r="AG29">
        <f>IF(Tracker!$I54="", "",Tracker!$I54)</f>
        <v>0</v>
      </c>
      <c r="AH29">
        <f>IF(Tracker!$J54="", "",Tracker!$J54)</f>
        <v>0</v>
      </c>
      <c r="AI29">
        <f>IF(Tracker!$K54="", "",Tracker!$K54)</f>
        <v>6000</v>
      </c>
      <c r="AJ29" s="76" t="str">
        <f>Tracker!$L54</f>
        <v>Number and detail of staff, professionals, parents/carers trained</v>
      </c>
      <c r="AK29" s="76" t="str">
        <f>Tracker!$M54</f>
        <v>New measure - no baseline yet available</v>
      </c>
      <c r="AL29" s="76" t="str">
        <f>Tracker!$N54</f>
        <v>Record  number or  % attending of those accessing agreed core training as appropriate to need</v>
      </c>
      <c r="AM29" s="35">
        <f>Tracker!$O54</f>
        <v>43160</v>
      </c>
      <c r="AN29" s="76">
        <f>IF(Tracker!$P54="", "",Tracker!$P54)</f>
        <v>0</v>
      </c>
      <c r="AO29" s="76">
        <f>IF(Tracker!$Q54="", "",Tracker!$Q54)</f>
        <v>0</v>
      </c>
      <c r="AP29" s="76">
        <f>IF(Tracker!$R54="", "",Tracker!$R54)</f>
        <v>0</v>
      </c>
      <c r="AQ29" s="76">
        <f>IF(Tracker!$S54="", "",Tracker!$S54)</f>
        <v>0</v>
      </c>
      <c r="AR29" s="76" t="str">
        <f>Tracker!$T54</f>
        <v>No</v>
      </c>
      <c r="AS29" s="76" t="str">
        <f>Tracker!$U54</f>
        <v>No</v>
      </c>
    </row>
    <row r="30" spans="21:45" x14ac:dyDescent="0.25">
      <c r="U30" t="s">
        <v>658</v>
      </c>
      <c r="V30" s="51" t="e">
        <f>Tracker!#REF!</f>
        <v>#REF!</v>
      </c>
      <c r="Z30" s="51" t="str">
        <f>Tracker!$B55</f>
        <v>Local priority stream 28</v>
      </c>
      <c r="AA30" t="str">
        <f>Tracker!$C55</f>
        <v>Develop a comprehensive workforce development strategy for CAMHS across Kirklees. The strategy will inform and direct how workforce development will be supported, and implemented</v>
      </c>
      <c r="AB30" t="str">
        <f>Tracker!$D55</f>
        <v>New Investment (Local Authority)</v>
      </c>
      <c r="AC30" t="str">
        <f>Tracker!$E55</f>
        <v>Service users, parent/carers, service providers including CYP services and the voluntary sector</v>
      </c>
      <c r="AD30" t="str">
        <f>Tracker!$F55</f>
        <v>Future in mind: promoting, protecting and improving our children and young people’s mental health and wellbeing</v>
      </c>
      <c r="AE30" t="str">
        <f>Tracker!$G55</f>
        <v>Support the longer term planning to establish a workforce with the right mix of skills, competencies and experience</v>
      </c>
      <c r="AF30">
        <f>IF(Tracker!$H55="", "",Tracker!$H55)</f>
        <v>0</v>
      </c>
      <c r="AG30">
        <f>IF(Tracker!$I55="", "",Tracker!$I55)</f>
        <v>0</v>
      </c>
      <c r="AH30">
        <f>IF(Tracker!$J55="", "",Tracker!$J55)</f>
        <v>0</v>
      </c>
      <c r="AI30">
        <f>IF(Tracker!$K55="", "",Tracker!$K55)</f>
        <v>0</v>
      </c>
      <c r="AJ30" s="76" t="str">
        <f>Tracker!$L55</f>
        <v xml:space="preserve">Publication of CAMHS workforce strategy </v>
      </c>
      <c r="AK30" s="76" t="str">
        <f>Tracker!$M55</f>
        <v>New publication - KPI's to be identified as part of the strategy - initial focus on Year 2 priorities</v>
      </c>
      <c r="AL30" s="76" t="str">
        <f>Tracker!$N55</f>
        <v>Review annually</v>
      </c>
      <c r="AM30" s="35">
        <f>Tracker!$O55</f>
        <v>43891</v>
      </c>
      <c r="AN30" s="76">
        <f>IF(Tracker!$P55="", "",Tracker!$P55)</f>
        <v>0</v>
      </c>
      <c r="AO30" s="76">
        <f>IF(Tracker!$Q55="", "",Tracker!$Q55)</f>
        <v>0</v>
      </c>
      <c r="AP30" s="76">
        <f>IF(Tracker!$R55="", "",Tracker!$R55)</f>
        <v>0</v>
      </c>
      <c r="AQ30" s="76">
        <f>IF(Tracker!$S55="", "",Tracker!$S55)</f>
        <v>0</v>
      </c>
      <c r="AR30" s="76" t="str">
        <f>Tracker!$T55</f>
        <v>No</v>
      </c>
      <c r="AS30" s="76" t="str">
        <f>Tracker!$U55</f>
        <v>No</v>
      </c>
    </row>
    <row r="31" spans="21:45" x14ac:dyDescent="0.25">
      <c r="U31" t="s">
        <v>659</v>
      </c>
      <c r="V31" s="51" t="e">
        <f>Tracker!#REF!</f>
        <v>#REF!</v>
      </c>
      <c r="Z31" s="51" t="str">
        <f>Tracker!$B56</f>
        <v>Local priority stream 29</v>
      </c>
      <c r="AA31" t="str">
        <f>Tracker!$C56</f>
        <v>Work with local  Systems Resilience Group to Design and implement  all age psychiatric liaison provision in line with the “ Core 24” service specification. Where appropriate work on a regional basis across acute footprints to develop collaborative approaches</v>
      </c>
      <c r="AB31" t="str">
        <f>Tracker!$D56</f>
        <v>15/16 Transformation funds</v>
      </c>
      <c r="AC31" t="str">
        <f>Tracker!$E56</f>
        <v>Vulnerable CYP of all ages</v>
      </c>
      <c r="AD31" t="str">
        <f>Tracker!$F56</f>
        <v xml:space="preserve">Future in mind: promoting, protecting and improving our children and young people’s mental health and wellbeing
Crisis Care Concordat 
</v>
      </c>
      <c r="AE31" t="str">
        <f>Tracker!$G56</f>
        <v xml:space="preserve">Children and young people can easily access psychiatric liaison when in crisis </v>
      </c>
      <c r="AF31">
        <f>IF(Tracker!$H56="", "",Tracker!$H56)</f>
        <v>0</v>
      </c>
      <c r="AG31">
        <f>IF(Tracker!$I56="", "",Tracker!$I56)</f>
        <v>0</v>
      </c>
      <c r="AH31">
        <f>IF(Tracker!$J56="", "",Tracker!$J56)</f>
        <v>0</v>
      </c>
      <c r="AI31">
        <f>IF(Tracker!$K56="", "",Tracker!$K56)</f>
        <v>100901</v>
      </c>
      <c r="AJ31" s="76" t="str">
        <f>Tracker!$L56</f>
        <v>Implementation of all age psychiatric liaison provision</v>
      </c>
      <c r="AK31" s="76" t="str">
        <f>Tracker!$M56</f>
        <v>No baseline KPI</v>
      </c>
      <c r="AL31" s="76" t="str">
        <f>Tracker!$N56</f>
        <v xml:space="preserve">Liaison provision is in place
% percentage of service users who are under 18 receiving a service
</v>
      </c>
      <c r="AM31" s="35">
        <f>Tracker!$O56</f>
        <v>42430</v>
      </c>
      <c r="AN31" s="76">
        <f>IF(Tracker!$P56="", "",Tracker!$P56)</f>
        <v>0</v>
      </c>
      <c r="AO31" s="76">
        <f>IF(Tracker!$Q56="", "",Tracker!$Q56)</f>
        <v>0</v>
      </c>
      <c r="AP31" s="76">
        <f>IF(Tracker!$R56="", "",Tracker!$R56)</f>
        <v>0</v>
      </c>
      <c r="AQ31" s="76">
        <f>IF(Tracker!$S56="", "",Tracker!$S56)</f>
        <v>0</v>
      </c>
      <c r="AR31" s="76" t="str">
        <f>Tracker!$T56</f>
        <v>No</v>
      </c>
      <c r="AS31" s="76" t="str">
        <f>Tracker!$U56</f>
        <v>Yes</v>
      </c>
    </row>
    <row r="32" spans="21:45" x14ac:dyDescent="0.25">
      <c r="U32" t="s">
        <v>660</v>
      </c>
      <c r="V32" s="51" t="e">
        <f>Tracker!#REF!</f>
        <v>#REF!</v>
      </c>
      <c r="Z32" s="51" t="e">
        <f>Tracker!#REF!</f>
        <v>#REF!</v>
      </c>
      <c r="AA32" t="e">
        <f>Tracker!#REF!</f>
        <v>#REF!</v>
      </c>
      <c r="AB32" t="e">
        <f>Tracker!#REF!</f>
        <v>#REF!</v>
      </c>
      <c r="AC32" t="e">
        <f>Tracker!#REF!</f>
        <v>#REF!</v>
      </c>
      <c r="AD32" t="e">
        <f>Tracker!#REF!</f>
        <v>#REF!</v>
      </c>
      <c r="AE32" t="e">
        <f>Tracker!#REF!</f>
        <v>#REF!</v>
      </c>
      <c r="AF32" t="e">
        <f>IF(Tracker!#REF!="", "",Tracker!#REF!)</f>
        <v>#REF!</v>
      </c>
      <c r="AG32" t="e">
        <f>IF(Tracker!#REF!="", "",Tracker!#REF!)</f>
        <v>#REF!</v>
      </c>
      <c r="AH32" t="e">
        <f>IF(Tracker!#REF!="", "",Tracker!#REF!)</f>
        <v>#REF!</v>
      </c>
      <c r="AI32" t="e">
        <f>IF(Tracker!#REF!="", "",Tracker!#REF!)</f>
        <v>#REF!</v>
      </c>
      <c r="AJ32" s="76" t="e">
        <f>Tracker!#REF!</f>
        <v>#REF!</v>
      </c>
      <c r="AK32" s="76" t="e">
        <f>Tracker!#REF!</f>
        <v>#REF!</v>
      </c>
      <c r="AL32" s="76" t="e">
        <f>Tracker!#REF!</f>
        <v>#REF!</v>
      </c>
      <c r="AM32" s="35" t="e">
        <f>Tracker!#REF!</f>
        <v>#REF!</v>
      </c>
      <c r="AN32" s="76" t="e">
        <f>IF(Tracker!#REF!="", "",Tracker!#REF!)</f>
        <v>#REF!</v>
      </c>
      <c r="AO32" s="76" t="e">
        <f>IF(Tracker!#REF!="", "",Tracker!#REF!)</f>
        <v>#REF!</v>
      </c>
      <c r="AP32" s="76" t="e">
        <f>IF(Tracker!#REF!="", "",Tracker!#REF!)</f>
        <v>#REF!</v>
      </c>
      <c r="AQ32" s="76" t="e">
        <f>IF(Tracker!#REF!="", "",Tracker!#REF!)</f>
        <v>#REF!</v>
      </c>
      <c r="AR32" s="76" t="e">
        <f>Tracker!#REF!</f>
        <v>#REF!</v>
      </c>
      <c r="AS32" s="76" t="e">
        <f>Tracker!#REF!</f>
        <v>#REF!</v>
      </c>
    </row>
    <row r="33" spans="21:32" x14ac:dyDescent="0.25">
      <c r="U33" t="s">
        <v>661</v>
      </c>
      <c r="V33" s="51" t="e">
        <f>Tracker!#REF!</f>
        <v>#REF!</v>
      </c>
      <c r="Z33" s="51">
        <f>Tracker!$B57</f>
        <v>0</v>
      </c>
      <c r="AA33">
        <f>Tracker!$C57</f>
        <v>0</v>
      </c>
      <c r="AB33">
        <f>Tracker!$D57</f>
        <v>0</v>
      </c>
      <c r="AC33">
        <f>Tracker!$E57</f>
        <v>0</v>
      </c>
      <c r="AD33">
        <f>Tracker!$F57</f>
        <v>0</v>
      </c>
      <c r="AE33">
        <f>Tracker!$G57</f>
        <v>0</v>
      </c>
      <c r="AF33" t="str">
        <f>IF(Tracker!$H57="", "",Tracker!$H57)</f>
        <v/>
      </c>
    </row>
    <row r="34" spans="21:32" x14ac:dyDescent="0.25">
      <c r="Z34" s="51"/>
    </row>
    <row r="35" spans="21:32" x14ac:dyDescent="0.25">
      <c r="Z35" s="51"/>
    </row>
  </sheetData>
  <mergeCells count="8">
    <mergeCell ref="D2:F2"/>
    <mergeCell ref="AR2:AS2"/>
    <mergeCell ref="G2:J2"/>
    <mergeCell ref="K2:N2"/>
    <mergeCell ref="S2:T2"/>
    <mergeCell ref="AF2:AI2"/>
    <mergeCell ref="AN2:AQ2"/>
    <mergeCell ref="O2: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Baseline</vt:lpstr>
      <vt:lpstr>Tracker</vt:lpstr>
      <vt:lpstr>Questions 2</vt:lpstr>
      <vt:lpstr>Validation 2</vt:lpstr>
      <vt:lpstr>Backsheet</vt:lpstr>
      <vt:lpstr>Baseline!Print_Area</vt:lpstr>
      <vt:lpstr>Tracker!Print_Area</vt:lpstr>
    </vt:vector>
  </TitlesOfParts>
  <Company>IMS3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CAMHS Assurance Data Collection Template Tracker Sheet Huddersfield</dc:title>
  <dc:subject>Kirklees Tranformation Plan</dc:subject>
  <dc:creator>Child, Carl</dc:creator>
  <cp:keywords>CAMHS Assurance, Data Collection, Template, Tracker Sheet</cp:keywords>
  <cp:lastModifiedBy>Graeme Murrell</cp:lastModifiedBy>
  <cp:lastPrinted>2015-10-05T11:37:53Z</cp:lastPrinted>
  <dcterms:created xsi:type="dcterms:W3CDTF">2015-06-18T12:26:44Z</dcterms:created>
  <dcterms:modified xsi:type="dcterms:W3CDTF">2018-12-05T14:06:32Z</dcterms:modified>
</cp:coreProperties>
</file>